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Gofs01\je-drive$\TRE\DG\CPL\CPL\EDITAIS\2022\TP 03-2022 - reforma sao domingos\"/>
    </mc:Choice>
  </mc:AlternateContent>
  <xr:revisionPtr revIDLastSave="0" documentId="8_{13A93BE7-2D3A-42CA-B0D4-7626815113AC}" xr6:coauthVersionLast="47" xr6:coauthVersionMax="47" xr10:uidLastSave="{00000000-0000-0000-0000-000000000000}"/>
  <bookViews>
    <workbookView xWindow="765" yWindow="150" windowWidth="13410" windowHeight="15180" xr2:uid="{00000000-000D-0000-FFFF-FFFF00000000}"/>
  </bookViews>
  <sheets>
    <sheet name="Planilha orçamentária" sheetId="2" r:id="rId1"/>
    <sheet name="CRONOGRAMA" sheetId="7" r:id="rId2"/>
    <sheet name="COMPOSIÇÃO BDI" sheetId="3" r:id="rId3"/>
    <sheet name="Curva ABC de serviços" sheetId="11" r:id="rId4"/>
    <sheet name="Relatório de fontes dos preços" sheetId="12" r:id="rId5"/>
  </sheets>
  <externalReferences>
    <externalReference r:id="rId6"/>
  </externalReferences>
  <definedNames>
    <definedName name="_BD2" localSheetId="1">#REF!</definedName>
    <definedName name="_BD2" localSheetId="3">#REF!</definedName>
    <definedName name="_BD2" localSheetId="4">#REF!</definedName>
    <definedName name="_BD2">#REF!</definedName>
    <definedName name="_BD2___0" localSheetId="1">#REF!</definedName>
    <definedName name="_BD2___0" localSheetId="3">#REF!</definedName>
    <definedName name="_BD2___0" localSheetId="4">#REF!</definedName>
    <definedName name="_BD2___0">#REF!</definedName>
    <definedName name="_xlnm.Print_Area" localSheetId="2">'COMPOSIÇÃO BDI'!$A$3:$E$62</definedName>
    <definedName name="_xlnm.Print_Area" localSheetId="1">CRONOGRAMA!$A$2:$R$408</definedName>
    <definedName name="_xlnm.Print_Area" localSheetId="3">'Curva ABC de serviços'!$A$1:$D$365</definedName>
    <definedName name="_xlnm.Print_Area" localSheetId="0">'Planilha orçamentária'!$A$1:$M$408</definedName>
    <definedName name="_xlnm.Print_Area" localSheetId="4">'Relatório de fontes dos preços'!$A$1:$D$408</definedName>
    <definedName name="BDI_MATERIAIS" localSheetId="1">'[1]01_SINTETICO'!#REF!</definedName>
    <definedName name="BDI_MATERIAIS" localSheetId="3">'[1]01_SINTETICO'!#REF!</definedName>
    <definedName name="BDI_MATERIAIS" localSheetId="4">'[1]01_SINTETICO'!#REF!</definedName>
    <definedName name="BDI_MATERIAIS">'[1]01_SINTETICO'!#REF!</definedName>
    <definedName name="BuiltIn_Print_Area" localSheetId="1">#REF!</definedName>
    <definedName name="BuiltIn_Print_Area" localSheetId="3">#REF!</definedName>
    <definedName name="BuiltIn_Print_Area" localSheetId="4">#REF!</definedName>
    <definedName name="BuiltIn_Print_Area">#REF!</definedName>
    <definedName name="BuiltIn_Print_Titles" localSheetId="1">#REF!</definedName>
    <definedName name="BuiltIn_Print_Titles" localSheetId="3">#REF!</definedName>
    <definedName name="BuiltIn_Print_Titles" localSheetId="4">#REF!</definedName>
    <definedName name="BuiltIn_Print_Titles">#REF!</definedName>
    <definedName name="DSFEW" localSheetId="1">#REF!</definedName>
    <definedName name="DSFEW" localSheetId="3">#REF!</definedName>
    <definedName name="DSFEW" localSheetId="4">#REF!</definedName>
    <definedName name="DSFEW">#REF!</definedName>
    <definedName name="Excel_BuiltIn_Print_Area_1_1">"$#REF!.$A$1:$N$537"</definedName>
    <definedName name="Excel_BuiltIn_Print_Area_4_1">"$#REF!.$B$2:$J$14"</definedName>
    <definedName name="Excel_BuiltIn_Print_Area_5">"$#REF!.$A$1:$N$529"</definedName>
    <definedName name="Excel_BuiltIn_Print_Area_6_1">"$#REF!.$A$1:$O$531"</definedName>
    <definedName name="Excel_BuiltIn_Print_Titles_2">#N/A</definedName>
    <definedName name="Excel_BuiltIn_Print_Titles_3">"$#REF!.$A$1:$IU$6"</definedName>
    <definedName name="Excel_BuiltIn_Print_Titles_5">"$#REF!.$A$11:$IU$12"</definedName>
    <definedName name="Excel_BuiltIn_Print_Titles_6">"$#REF!.$A$1:$IU$11"</definedName>
    <definedName name="Orç">"'file:///C:/Documents%20and%20Settings/042756881007/Desktop/Or%C3%A7amento%20Licita%C3%A7%C3%A3o%20Buriti%20Alegre%20com%20fontes%20e%20mem%C3%B3rias_V2.xls'#$ORÇAMENTO_Obsoleto.$A$1:$N$539"</definedName>
    <definedName name="_xlnm.Print_Titles" localSheetId="1">CRONOGRAMA!$1:$16</definedName>
    <definedName name="_xlnm.Print_Titles" localSheetId="3">'Curva ABC de serviços'!$15:$16</definedName>
    <definedName name="_xlnm.Print_Titles" localSheetId="0">'Planilha orçamentária'!$14:$15</definedName>
    <definedName name="_xlnm.Print_Titles" localSheetId="4">'Relatório de fontes dos preços'!$14:$15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91" i="11" l="1"/>
  <c r="D19" i="11"/>
  <c r="D37" i="11"/>
  <c r="D18" i="11"/>
  <c r="D197" i="11"/>
  <c r="D155" i="11"/>
  <c r="D193" i="11"/>
  <c r="D120" i="11"/>
  <c r="D132" i="11"/>
  <c r="D239" i="11"/>
  <c r="D293" i="11"/>
  <c r="D302" i="11"/>
  <c r="D356" i="11"/>
  <c r="D140" i="11"/>
  <c r="D340" i="11"/>
  <c r="D136" i="11"/>
  <c r="D353" i="11"/>
  <c r="D88" i="11"/>
  <c r="D226" i="11"/>
  <c r="D228" i="11"/>
  <c r="D331" i="11"/>
  <c r="D349" i="11"/>
  <c r="D352" i="11"/>
  <c r="D327" i="11"/>
  <c r="D168" i="11"/>
  <c r="D330" i="11"/>
  <c r="D20" i="11"/>
  <c r="D298" i="11"/>
  <c r="D277" i="11"/>
  <c r="D25" i="11"/>
  <c r="D206" i="11"/>
  <c r="D28" i="11"/>
  <c r="D41" i="11"/>
  <c r="D135" i="11"/>
  <c r="D54" i="11"/>
  <c r="D24" i="11"/>
  <c r="D124" i="11"/>
  <c r="D332" i="11"/>
  <c r="D91" i="11"/>
  <c r="D251" i="11"/>
  <c r="D114" i="11"/>
  <c r="D257" i="11"/>
  <c r="D199" i="11"/>
  <c r="D272" i="11"/>
  <c r="D200" i="11"/>
  <c r="D142" i="11"/>
  <c r="D112" i="11"/>
  <c r="D86" i="11"/>
  <c r="D32" i="11"/>
  <c r="D215" i="11"/>
  <c r="D58" i="11"/>
  <c r="D72" i="11"/>
  <c r="D219" i="11"/>
  <c r="D47" i="11"/>
  <c r="D78" i="11"/>
  <c r="D93" i="11"/>
  <c r="D231" i="11"/>
  <c r="D101" i="11"/>
  <c r="D118" i="11"/>
  <c r="D190" i="11"/>
  <c r="D326" i="11"/>
  <c r="D134" i="11"/>
  <c r="D343" i="11"/>
  <c r="D35" i="11"/>
  <c r="D164" i="11"/>
  <c r="D56" i="11"/>
  <c r="D121" i="11"/>
  <c r="D177" i="11"/>
  <c r="D148" i="11"/>
  <c r="D230" i="11"/>
  <c r="D165" i="11"/>
  <c r="D244" i="11"/>
  <c r="D116" i="11"/>
  <c r="D232" i="11"/>
  <c r="D289" i="11"/>
  <c r="D235" i="11"/>
  <c r="D156" i="11"/>
  <c r="D61" i="11"/>
  <c r="D23" i="11"/>
  <c r="D110" i="11"/>
  <c r="D21" i="11"/>
  <c r="D261" i="11"/>
  <c r="D29" i="11"/>
  <c r="D234" i="11"/>
  <c r="D127" i="11"/>
  <c r="D286" i="11"/>
  <c r="D154" i="11"/>
  <c r="D183" i="11"/>
  <c r="D307" i="11"/>
  <c r="D182" i="11"/>
  <c r="D305" i="11"/>
  <c r="D207" i="11"/>
  <c r="D254" i="11"/>
  <c r="D241" i="11"/>
  <c r="D83" i="11"/>
  <c r="D264" i="11"/>
  <c r="D227" i="11"/>
  <c r="D188" i="11"/>
  <c r="D117" i="11"/>
  <c r="D344" i="11"/>
  <c r="D98" i="11"/>
  <c r="D334" i="11"/>
  <c r="D260" i="11"/>
  <c r="D43" i="11"/>
  <c r="D238" i="11"/>
  <c r="D189" i="11"/>
  <c r="D158" i="11"/>
  <c r="D253" i="11"/>
  <c r="D192" i="11"/>
  <c r="D27" i="11"/>
  <c r="D50" i="11"/>
  <c r="D33" i="11"/>
  <c r="D52" i="11"/>
  <c r="D22" i="11"/>
  <c r="D115" i="11"/>
  <c r="D157" i="11"/>
  <c r="D74" i="11"/>
  <c r="D246" i="11"/>
  <c r="D321" i="11"/>
  <c r="D208" i="11"/>
  <c r="D175" i="11"/>
  <c r="D345" i="11"/>
  <c r="D218" i="11"/>
  <c r="D129" i="11"/>
  <c r="D281" i="11"/>
  <c r="D301" i="11"/>
  <c r="D138" i="11"/>
  <c r="D203" i="11"/>
  <c r="D97" i="11"/>
  <c r="D314" i="11"/>
  <c r="D130" i="11"/>
  <c r="D267" i="11"/>
  <c r="D351" i="11"/>
  <c r="D333" i="11"/>
  <c r="D354" i="11"/>
  <c r="D335" i="11"/>
  <c r="D341" i="11"/>
  <c r="D178" i="11"/>
  <c r="D306" i="11"/>
  <c r="D131" i="11"/>
  <c r="D319" i="11"/>
  <c r="D271" i="11"/>
  <c r="D342" i="11"/>
  <c r="D282" i="11"/>
  <c r="D290" i="11"/>
  <c r="D315" i="11"/>
  <c r="D256" i="11"/>
  <c r="D329" i="11"/>
  <c r="D313" i="11"/>
  <c r="D350" i="11"/>
  <c r="D274" i="11"/>
  <c r="D328" i="11"/>
  <c r="D300" i="11"/>
  <c r="D169" i="11"/>
  <c r="D248" i="11"/>
  <c r="D166" i="11"/>
  <c r="D125" i="11"/>
  <c r="D59" i="11"/>
  <c r="D108" i="11"/>
  <c r="D153" i="11"/>
  <c r="D317" i="11"/>
  <c r="D73" i="11"/>
  <c r="D181" i="11"/>
  <c r="D36" i="11"/>
  <c r="D104" i="11"/>
  <c r="D38" i="11"/>
  <c r="D205" i="11"/>
  <c r="D280" i="11"/>
  <c r="D64" i="11"/>
  <c r="D102" i="11"/>
  <c r="D147" i="11"/>
  <c r="D308" i="11"/>
  <c r="D122" i="11"/>
  <c r="D325" i="11"/>
  <c r="D278" i="11"/>
  <c r="D355" i="11"/>
  <c r="D30" i="11"/>
  <c r="D69" i="11"/>
  <c r="D224" i="11"/>
  <c r="D225" i="11"/>
  <c r="D89" i="11"/>
  <c r="D347" i="11"/>
  <c r="D62" i="11"/>
  <c r="D46" i="11"/>
  <c r="D39" i="11"/>
  <c r="D299" i="11"/>
  <c r="D17" i="11"/>
  <c r="D51" i="11"/>
  <c r="D265" i="11"/>
  <c r="D87" i="11"/>
  <c r="D133" i="11"/>
  <c r="D66" i="11"/>
  <c r="D53" i="11"/>
  <c r="D291" i="11"/>
  <c r="D249" i="11"/>
  <c r="D42" i="11"/>
  <c r="D77" i="11"/>
  <c r="D162" i="11"/>
  <c r="D119" i="11"/>
  <c r="D204" i="11"/>
  <c r="D309" i="11"/>
  <c r="D303" i="11"/>
  <c r="D262" i="11"/>
  <c r="D263" i="11"/>
  <c r="D184" i="11"/>
  <c r="D150" i="11"/>
  <c r="D107" i="11"/>
  <c r="D210" i="11"/>
  <c r="D209" i="11"/>
  <c r="D152" i="11"/>
  <c r="D223" i="11"/>
  <c r="D186" i="11"/>
  <c r="D270" i="11"/>
  <c r="D292" i="11"/>
  <c r="D233" i="11"/>
  <c r="D346" i="11"/>
  <c r="D111" i="11"/>
  <c r="D167" i="11"/>
  <c r="D320" i="11"/>
  <c r="D288" i="11"/>
  <c r="D68" i="11"/>
  <c r="D176" i="11"/>
  <c r="D212" i="11"/>
  <c r="D275" i="11"/>
  <c r="D44" i="11"/>
  <c r="D273" i="11"/>
  <c r="D94" i="11"/>
  <c r="D279" i="11"/>
  <c r="D217" i="11"/>
  <c r="D198" i="11"/>
  <c r="D194" i="11"/>
  <c r="D229" i="11"/>
  <c r="D163" i="11"/>
  <c r="D276" i="11"/>
  <c r="D90" i="11"/>
  <c r="D82" i="11"/>
  <c r="D213" i="11"/>
  <c r="D245" i="11"/>
  <c r="D297" i="11"/>
  <c r="D294" i="11"/>
  <c r="D295" i="11"/>
  <c r="D296" i="11"/>
  <c r="D106" i="11"/>
  <c r="D146" i="11"/>
  <c r="D250" i="11"/>
  <c r="D174" i="11"/>
  <c r="D243" i="11"/>
  <c r="D60" i="11"/>
  <c r="D79" i="11"/>
  <c r="D48" i="11"/>
  <c r="D80" i="11"/>
  <c r="D323" i="11"/>
  <c r="D123" i="11"/>
  <c r="D216" i="11"/>
  <c r="D242" i="11"/>
  <c r="D160" i="11"/>
  <c r="D34" i="11"/>
  <c r="D311" i="11"/>
  <c r="D26" i="11"/>
  <c r="D81" i="11"/>
  <c r="D144" i="11"/>
  <c r="D255" i="11"/>
  <c r="D105" i="11"/>
  <c r="D172" i="11"/>
  <c r="D180" i="11"/>
  <c r="D269" i="11"/>
  <c r="D268" i="11"/>
  <c r="D31" i="11"/>
  <c r="D322" i="11"/>
  <c r="D196" i="11"/>
  <c r="D149" i="11"/>
  <c r="D348" i="11"/>
  <c r="D185" i="11"/>
  <c r="D283" i="11"/>
  <c r="D337" i="11"/>
  <c r="D49" i="11"/>
  <c r="D187" i="11"/>
  <c r="D266" i="11"/>
  <c r="D252" i="11"/>
  <c r="D40" i="11"/>
  <c r="D103" i="11"/>
  <c r="D145" i="11"/>
  <c r="D137" i="11"/>
  <c r="D236" i="11"/>
  <c r="D240" i="11"/>
  <c r="D318" i="11"/>
  <c r="D195" i="11"/>
  <c r="D57" i="11"/>
  <c r="D161" i="11"/>
  <c r="D247" i="11"/>
  <c r="D312" i="11"/>
  <c r="D316" i="11"/>
  <c r="D173" i="11"/>
  <c r="D259" i="11"/>
  <c r="D201" i="11"/>
  <c r="D284" i="11"/>
  <c r="D287" i="11"/>
  <c r="D336" i="11"/>
  <c r="D304" i="11"/>
  <c r="D339" i="11"/>
  <c r="D324" i="11"/>
  <c r="D338" i="11"/>
  <c r="D179" i="11"/>
  <c r="D220" i="11"/>
  <c r="D151" i="11"/>
  <c r="D159" i="11"/>
  <c r="D109" i="11"/>
  <c r="D70" i="11"/>
  <c r="D65" i="11"/>
  <c r="D76" i="11"/>
  <c r="D75" i="11"/>
  <c r="D222" i="11"/>
  <c r="D141" i="11"/>
  <c r="D237" i="11"/>
  <c r="D92" i="11"/>
  <c r="D71" i="11"/>
  <c r="D126" i="11"/>
  <c r="D63" i="11"/>
  <c r="D55" i="11"/>
  <c r="D99" i="11"/>
  <c r="D100" i="11"/>
  <c r="D143" i="11"/>
  <c r="D84" i="11"/>
  <c r="D171" i="11"/>
  <c r="D45" i="11"/>
  <c r="D85" i="11"/>
  <c r="D285" i="11"/>
  <c r="D214" i="11"/>
  <c r="D139" i="11"/>
  <c r="D202" i="11"/>
  <c r="D113" i="11"/>
  <c r="D310" i="11"/>
  <c r="D128" i="11"/>
  <c r="D258" i="11"/>
  <c r="D96" i="11"/>
  <c r="D170" i="11"/>
  <c r="D67" i="11"/>
  <c r="D211" i="11"/>
  <c r="D221" i="11"/>
  <c r="D95" i="11"/>
  <c r="D357" i="11" l="1"/>
  <c r="L302" i="2"/>
  <c r="M302" i="2" s="1"/>
  <c r="C303" i="7" s="1"/>
  <c r="L301" i="2"/>
  <c r="M301" i="2" s="1"/>
  <c r="C302" i="7" s="1"/>
  <c r="L300" i="2"/>
  <c r="M300" i="2" s="1"/>
  <c r="C301" i="7" s="1"/>
  <c r="L299" i="2"/>
  <c r="M299" i="2" s="1"/>
  <c r="J302" i="2"/>
  <c r="J301" i="2"/>
  <c r="J300" i="2"/>
  <c r="J299" i="2"/>
  <c r="G302" i="2"/>
  <c r="G301" i="2"/>
  <c r="G300" i="2"/>
  <c r="G299" i="2"/>
  <c r="L302" i="7" l="1"/>
  <c r="I302" i="7"/>
  <c r="O302" i="7"/>
  <c r="F302" i="7"/>
  <c r="R302" i="7"/>
  <c r="C298" i="2"/>
  <c r="C299" i="7" s="1"/>
  <c r="C300" i="7"/>
  <c r="O301" i="7"/>
  <c r="I301" i="7"/>
  <c r="L301" i="7"/>
  <c r="R301" i="7"/>
  <c r="F301" i="7"/>
  <c r="R303" i="7"/>
  <c r="I303" i="7"/>
  <c r="O303" i="7"/>
  <c r="F303" i="7"/>
  <c r="L303" i="7"/>
  <c r="O300" i="7" l="1"/>
  <c r="O299" i="7" s="1"/>
  <c r="F300" i="7"/>
  <c r="F299" i="7" s="1"/>
  <c r="L300" i="7"/>
  <c r="L299" i="7" s="1"/>
  <c r="R300" i="7"/>
  <c r="R299" i="7" s="1"/>
  <c r="I300" i="7"/>
  <c r="I299" i="7" s="1"/>
  <c r="J18" i="2" l="1"/>
  <c r="L18" i="2"/>
  <c r="M18" i="2" s="1"/>
  <c r="C19" i="7" s="1"/>
  <c r="J19" i="2"/>
  <c r="L19" i="2"/>
  <c r="M19" i="2" s="1"/>
  <c r="C20" i="7" s="1"/>
  <c r="J20" i="2"/>
  <c r="L20" i="2"/>
  <c r="M20" i="2" s="1"/>
  <c r="C21" i="7" s="1"/>
  <c r="J21" i="2"/>
  <c r="L21" i="2"/>
  <c r="M21" i="2" s="1"/>
  <c r="C22" i="7" s="1"/>
  <c r="J22" i="2"/>
  <c r="L22" i="2"/>
  <c r="M22" i="2" s="1"/>
  <c r="C23" i="7" s="1"/>
  <c r="J23" i="2"/>
  <c r="L23" i="2"/>
  <c r="M23" i="2" s="1"/>
  <c r="J24" i="2"/>
  <c r="L24" i="2"/>
  <c r="M24" i="2" s="1"/>
  <c r="C25" i="7" s="1"/>
  <c r="L25" i="7" s="1"/>
  <c r="J27" i="2"/>
  <c r="L27" i="2"/>
  <c r="M27" i="2" s="1"/>
  <c r="C28" i="7" s="1"/>
  <c r="O28" i="7" s="1"/>
  <c r="J28" i="2"/>
  <c r="L28" i="2"/>
  <c r="M28" i="2" s="1"/>
  <c r="C29" i="7" s="1"/>
  <c r="J29" i="2"/>
  <c r="L29" i="2"/>
  <c r="M29" i="2" s="1"/>
  <c r="C30" i="7" s="1"/>
  <c r="J30" i="2"/>
  <c r="L30" i="2"/>
  <c r="M30" i="2" s="1"/>
  <c r="C31" i="7" s="1"/>
  <c r="I31" i="7" s="1"/>
  <c r="J31" i="2"/>
  <c r="L31" i="2"/>
  <c r="M31" i="2" s="1"/>
  <c r="C32" i="7" s="1"/>
  <c r="J32" i="2"/>
  <c r="L32" i="2"/>
  <c r="M32" i="2" s="1"/>
  <c r="C33" i="7" s="1"/>
  <c r="J33" i="2"/>
  <c r="L33" i="2"/>
  <c r="M33" i="2" s="1"/>
  <c r="J34" i="2"/>
  <c r="L34" i="2"/>
  <c r="M34" i="2" s="1"/>
  <c r="C35" i="7" s="1"/>
  <c r="J35" i="2"/>
  <c r="L35" i="2"/>
  <c r="M35" i="2" s="1"/>
  <c r="C36" i="7" s="1"/>
  <c r="J36" i="2"/>
  <c r="L36" i="2"/>
  <c r="M36" i="2" s="1"/>
  <c r="C37" i="7" s="1"/>
  <c r="J37" i="2"/>
  <c r="L37" i="2"/>
  <c r="M37" i="2" s="1"/>
  <c r="C38" i="7" s="1"/>
  <c r="I38" i="7" s="1"/>
  <c r="J38" i="2"/>
  <c r="L38" i="2"/>
  <c r="M38" i="2" s="1"/>
  <c r="C39" i="7" s="1"/>
  <c r="J39" i="2"/>
  <c r="L39" i="2"/>
  <c r="M39" i="2" s="1"/>
  <c r="C40" i="7" s="1"/>
  <c r="J40" i="2"/>
  <c r="L40" i="2"/>
  <c r="M40" i="2" s="1"/>
  <c r="C41" i="7" s="1"/>
  <c r="J41" i="2"/>
  <c r="L41" i="2"/>
  <c r="M41" i="2" s="1"/>
  <c r="J42" i="2"/>
  <c r="L42" i="2"/>
  <c r="M42" i="2" s="1"/>
  <c r="C43" i="7" s="1"/>
  <c r="J43" i="2"/>
  <c r="L43" i="2"/>
  <c r="M43" i="2" s="1"/>
  <c r="C44" i="7" s="1"/>
  <c r="O44" i="7" s="1"/>
  <c r="J45" i="2"/>
  <c r="L45" i="2"/>
  <c r="M45" i="2" s="1"/>
  <c r="C46" i="7" s="1"/>
  <c r="J46" i="2"/>
  <c r="L46" i="2"/>
  <c r="M46" i="2" s="1"/>
  <c r="C47" i="7" s="1"/>
  <c r="J47" i="2"/>
  <c r="L47" i="2"/>
  <c r="M47" i="2" s="1"/>
  <c r="C48" i="7" s="1"/>
  <c r="J48" i="2"/>
  <c r="L48" i="2"/>
  <c r="M48" i="2" s="1"/>
  <c r="C49" i="7" s="1"/>
  <c r="J49" i="2"/>
  <c r="L49" i="2"/>
  <c r="M49" i="2" s="1"/>
  <c r="C50" i="7" s="1"/>
  <c r="J50" i="2"/>
  <c r="L50" i="2"/>
  <c r="M50" i="2" s="1"/>
  <c r="J51" i="2"/>
  <c r="L51" i="2"/>
  <c r="M51" i="2" s="1"/>
  <c r="C52" i="7" s="1"/>
  <c r="J52" i="2"/>
  <c r="L52" i="2"/>
  <c r="M52" i="2" s="1"/>
  <c r="C53" i="7" s="1"/>
  <c r="J53" i="2"/>
  <c r="L53" i="2"/>
  <c r="M53" i="2" s="1"/>
  <c r="C54" i="7" s="1"/>
  <c r="J54" i="2"/>
  <c r="L54" i="2"/>
  <c r="M54" i="2" s="1"/>
  <c r="C55" i="7" s="1"/>
  <c r="J55" i="2"/>
  <c r="L55" i="2"/>
  <c r="M55" i="2" s="1"/>
  <c r="C56" i="7" s="1"/>
  <c r="J56" i="2"/>
  <c r="L56" i="2"/>
  <c r="M56" i="2" s="1"/>
  <c r="C57" i="7" s="1"/>
  <c r="I57" i="7" s="1"/>
  <c r="J58" i="2"/>
  <c r="L58" i="2"/>
  <c r="M58" i="2" s="1"/>
  <c r="C59" i="7" s="1"/>
  <c r="J59" i="2"/>
  <c r="L59" i="2"/>
  <c r="M59" i="2" s="1"/>
  <c r="J61" i="2"/>
  <c r="L61" i="2"/>
  <c r="M61" i="2" s="1"/>
  <c r="C62" i="7" s="1"/>
  <c r="J62" i="2"/>
  <c r="L62" i="2"/>
  <c r="M62" i="2" s="1"/>
  <c r="C63" i="7" s="1"/>
  <c r="J63" i="2"/>
  <c r="L63" i="2"/>
  <c r="M63" i="2" s="1"/>
  <c r="C64" i="7" s="1"/>
  <c r="J64" i="2"/>
  <c r="L64" i="2"/>
  <c r="M64" i="2" s="1"/>
  <c r="C65" i="7" s="1"/>
  <c r="J65" i="2"/>
  <c r="L65" i="2"/>
  <c r="M65" i="2" s="1"/>
  <c r="C66" i="7" s="1"/>
  <c r="J66" i="2"/>
  <c r="L66" i="2"/>
  <c r="M66" i="2" s="1"/>
  <c r="C67" i="7" s="1"/>
  <c r="J67" i="2"/>
  <c r="L67" i="2"/>
  <c r="M67" i="2" s="1"/>
  <c r="C68" i="7" s="1"/>
  <c r="J68" i="2"/>
  <c r="L68" i="2"/>
  <c r="M68" i="2" s="1"/>
  <c r="J69" i="2"/>
  <c r="L69" i="2"/>
  <c r="M69" i="2" s="1"/>
  <c r="C70" i="7" s="1"/>
  <c r="J71" i="2"/>
  <c r="L71" i="2"/>
  <c r="M71" i="2" s="1"/>
  <c r="C72" i="7" s="1"/>
  <c r="J72" i="2"/>
  <c r="L72" i="2"/>
  <c r="M72" i="2" s="1"/>
  <c r="C73" i="7" s="1"/>
  <c r="J73" i="2"/>
  <c r="L73" i="2"/>
  <c r="M73" i="2" s="1"/>
  <c r="C74" i="7" s="1"/>
  <c r="J74" i="2"/>
  <c r="L74" i="2"/>
  <c r="M74" i="2" s="1"/>
  <c r="C75" i="7" s="1"/>
  <c r="J76" i="2"/>
  <c r="L76" i="2"/>
  <c r="M76" i="2" s="1"/>
  <c r="C77" i="7" s="1"/>
  <c r="J77" i="2"/>
  <c r="L77" i="2"/>
  <c r="M77" i="2" s="1"/>
  <c r="C78" i="7" s="1"/>
  <c r="J79" i="2"/>
  <c r="L79" i="2"/>
  <c r="M79" i="2" s="1"/>
  <c r="J81" i="2"/>
  <c r="L81" i="2"/>
  <c r="M81" i="2" s="1"/>
  <c r="C82" i="7" s="1"/>
  <c r="J82" i="2"/>
  <c r="L82" i="2"/>
  <c r="M82" i="2" s="1"/>
  <c r="C83" i="7" s="1"/>
  <c r="J84" i="2"/>
  <c r="L84" i="2"/>
  <c r="M84" i="2" s="1"/>
  <c r="C85" i="7" s="1"/>
  <c r="J85" i="2"/>
  <c r="L85" i="2"/>
  <c r="M85" i="2" s="1"/>
  <c r="C86" i="7" s="1"/>
  <c r="O86" i="7" s="1"/>
  <c r="J86" i="2"/>
  <c r="L86" i="2"/>
  <c r="M86" i="2" s="1"/>
  <c r="C87" i="7" s="1"/>
  <c r="J87" i="2"/>
  <c r="L87" i="2"/>
  <c r="M87" i="2" s="1"/>
  <c r="C88" i="7" s="1"/>
  <c r="J88" i="2"/>
  <c r="L88" i="2"/>
  <c r="M88" i="2" s="1"/>
  <c r="C89" i="7" s="1"/>
  <c r="J89" i="2"/>
  <c r="L89" i="2"/>
  <c r="M89" i="2" s="1"/>
  <c r="J91" i="2"/>
  <c r="L91" i="2"/>
  <c r="M91" i="2" s="1"/>
  <c r="C92" i="7" s="1"/>
  <c r="J92" i="2"/>
  <c r="L92" i="2"/>
  <c r="M92" i="2" s="1"/>
  <c r="C93" i="7" s="1"/>
  <c r="J93" i="2"/>
  <c r="L93" i="2"/>
  <c r="M93" i="2" s="1"/>
  <c r="C94" i="7" s="1"/>
  <c r="J94" i="2"/>
  <c r="L94" i="2"/>
  <c r="M94" i="2" s="1"/>
  <c r="C95" i="7" s="1"/>
  <c r="J95" i="2"/>
  <c r="L95" i="2"/>
  <c r="M95" i="2" s="1"/>
  <c r="C96" i="7" s="1"/>
  <c r="J96" i="2"/>
  <c r="L96" i="2"/>
  <c r="M96" i="2" s="1"/>
  <c r="C97" i="7" s="1"/>
  <c r="J97" i="2"/>
  <c r="L97" i="2"/>
  <c r="M97" i="2" s="1"/>
  <c r="C98" i="7" s="1"/>
  <c r="J98" i="2"/>
  <c r="L98" i="2"/>
  <c r="M98" i="2" s="1"/>
  <c r="J99" i="2"/>
  <c r="L99" i="2"/>
  <c r="M99" i="2" s="1"/>
  <c r="C100" i="7" s="1"/>
  <c r="J100" i="2"/>
  <c r="L100" i="2"/>
  <c r="M100" i="2" s="1"/>
  <c r="C101" i="7" s="1"/>
  <c r="J101" i="2"/>
  <c r="L101" i="2"/>
  <c r="M101" i="2" s="1"/>
  <c r="C102" i="7" s="1"/>
  <c r="J102" i="2"/>
  <c r="L102" i="2"/>
  <c r="M102" i="2" s="1"/>
  <c r="C103" i="7" s="1"/>
  <c r="J103" i="2"/>
  <c r="L103" i="2"/>
  <c r="M103" i="2" s="1"/>
  <c r="C104" i="7" s="1"/>
  <c r="J104" i="2"/>
  <c r="L104" i="2"/>
  <c r="M104" i="2" s="1"/>
  <c r="C105" i="7" s="1"/>
  <c r="J105" i="2"/>
  <c r="L105" i="2"/>
  <c r="M105" i="2" s="1"/>
  <c r="C106" i="7" s="1"/>
  <c r="J107" i="2"/>
  <c r="L107" i="2"/>
  <c r="M107" i="2" s="1"/>
  <c r="C108" i="7" s="1"/>
  <c r="J108" i="2"/>
  <c r="L108" i="2"/>
  <c r="M108" i="2" s="1"/>
  <c r="C109" i="7" s="1"/>
  <c r="J109" i="2"/>
  <c r="L109" i="2"/>
  <c r="M109" i="2" s="1"/>
  <c r="J110" i="2"/>
  <c r="L110" i="2"/>
  <c r="M110" i="2" s="1"/>
  <c r="C111" i="7" s="1"/>
  <c r="J111" i="2"/>
  <c r="L111" i="2"/>
  <c r="M111" i="2" s="1"/>
  <c r="C112" i="7" s="1"/>
  <c r="R112" i="7" s="1"/>
  <c r="J112" i="2"/>
  <c r="L112" i="2"/>
  <c r="M112" i="2" s="1"/>
  <c r="C113" i="7" s="1"/>
  <c r="F113" i="7" s="1"/>
  <c r="J113" i="2"/>
  <c r="L113" i="2"/>
  <c r="M113" i="2" s="1"/>
  <c r="C114" i="7" s="1"/>
  <c r="J115" i="2"/>
  <c r="L115" i="2"/>
  <c r="M115" i="2" s="1"/>
  <c r="C116" i="7" s="1"/>
  <c r="J116" i="2"/>
  <c r="L116" i="2"/>
  <c r="M116" i="2" s="1"/>
  <c r="C117" i="7" s="1"/>
  <c r="J117" i="2"/>
  <c r="L117" i="2"/>
  <c r="M117" i="2" s="1"/>
  <c r="C118" i="7" s="1"/>
  <c r="L118" i="7" s="1"/>
  <c r="J118" i="2"/>
  <c r="L118" i="2"/>
  <c r="M118" i="2" s="1"/>
  <c r="J119" i="2"/>
  <c r="L119" i="2"/>
  <c r="M119" i="2" s="1"/>
  <c r="C120" i="7" s="1"/>
  <c r="J120" i="2"/>
  <c r="L120" i="2"/>
  <c r="M120" i="2" s="1"/>
  <c r="C121" i="7" s="1"/>
  <c r="J121" i="2"/>
  <c r="L121" i="2"/>
  <c r="M121" i="2" s="1"/>
  <c r="C122" i="7" s="1"/>
  <c r="F122" i="7" s="1"/>
  <c r="J122" i="2"/>
  <c r="L122" i="2"/>
  <c r="M122" i="2" s="1"/>
  <c r="C123" i="7" s="1"/>
  <c r="J123" i="2"/>
  <c r="L123" i="2"/>
  <c r="M123" i="2" s="1"/>
  <c r="C124" i="7" s="1"/>
  <c r="J124" i="2"/>
  <c r="L124" i="2"/>
  <c r="M124" i="2" s="1"/>
  <c r="C125" i="7" s="1"/>
  <c r="J125" i="2"/>
  <c r="L125" i="2"/>
  <c r="M125" i="2" s="1"/>
  <c r="J126" i="2"/>
  <c r="L126" i="2"/>
  <c r="M126" i="2" s="1"/>
  <c r="C127" i="7" s="1"/>
  <c r="J127" i="2"/>
  <c r="L127" i="2"/>
  <c r="M127" i="2" s="1"/>
  <c r="C128" i="7" s="1"/>
  <c r="L128" i="7" s="1"/>
  <c r="J128" i="2"/>
  <c r="L128" i="2"/>
  <c r="M128" i="2" s="1"/>
  <c r="J129" i="2"/>
  <c r="L129" i="2"/>
  <c r="M129" i="2" s="1"/>
  <c r="C130" i="7" s="1"/>
  <c r="F130" i="7" s="1"/>
  <c r="J130" i="2"/>
  <c r="L130" i="2"/>
  <c r="M130" i="2" s="1"/>
  <c r="C131" i="7" s="1"/>
  <c r="J132" i="2"/>
  <c r="L132" i="2"/>
  <c r="M132" i="2" s="1"/>
  <c r="C133" i="7" s="1"/>
  <c r="I133" i="7" s="1"/>
  <c r="J133" i="2"/>
  <c r="L133" i="2"/>
  <c r="M133" i="2" s="1"/>
  <c r="J134" i="2"/>
  <c r="L134" i="2"/>
  <c r="M134" i="2" s="1"/>
  <c r="J135" i="2"/>
  <c r="L135" i="2"/>
  <c r="M135" i="2" s="1"/>
  <c r="C136" i="7" s="1"/>
  <c r="J136" i="2"/>
  <c r="L136" i="2"/>
  <c r="M136" i="2" s="1"/>
  <c r="C137" i="7" s="1"/>
  <c r="J137" i="2"/>
  <c r="L137" i="2"/>
  <c r="M137" i="2" s="1"/>
  <c r="J138" i="2"/>
  <c r="L138" i="2"/>
  <c r="M138" i="2" s="1"/>
  <c r="C139" i="7" s="1"/>
  <c r="J139" i="2"/>
  <c r="L139" i="2"/>
  <c r="M139" i="2" s="1"/>
  <c r="C140" i="7" s="1"/>
  <c r="J140" i="2"/>
  <c r="L140" i="2"/>
  <c r="M140" i="2" s="1"/>
  <c r="C141" i="7" s="1"/>
  <c r="F141" i="7" s="1"/>
  <c r="J141" i="2"/>
  <c r="L141" i="2"/>
  <c r="M141" i="2" s="1"/>
  <c r="J142" i="2"/>
  <c r="L142" i="2"/>
  <c r="M142" i="2" s="1"/>
  <c r="J143" i="2"/>
  <c r="L143" i="2"/>
  <c r="M143" i="2" s="1"/>
  <c r="C144" i="7" s="1"/>
  <c r="J144" i="2"/>
  <c r="L144" i="2"/>
  <c r="M144" i="2" s="1"/>
  <c r="C145" i="7" s="1"/>
  <c r="J145" i="2"/>
  <c r="L145" i="2"/>
  <c r="M145" i="2" s="1"/>
  <c r="J146" i="2"/>
  <c r="L146" i="2"/>
  <c r="M146" i="2" s="1"/>
  <c r="C147" i="7" s="1"/>
  <c r="J147" i="2"/>
  <c r="L147" i="2"/>
  <c r="M147" i="2" s="1"/>
  <c r="C148" i="7" s="1"/>
  <c r="J148" i="2"/>
  <c r="L148" i="2"/>
  <c r="M148" i="2" s="1"/>
  <c r="C149" i="7" s="1"/>
  <c r="I149" i="7" s="1"/>
  <c r="J149" i="2"/>
  <c r="L149" i="2"/>
  <c r="M149" i="2" s="1"/>
  <c r="J150" i="2"/>
  <c r="L150" i="2"/>
  <c r="M150" i="2" s="1"/>
  <c r="J152" i="2"/>
  <c r="L152" i="2"/>
  <c r="M152" i="2" s="1"/>
  <c r="C153" i="7" s="1"/>
  <c r="J153" i="2"/>
  <c r="L153" i="2"/>
  <c r="M153" i="2" s="1"/>
  <c r="C154" i="7" s="1"/>
  <c r="J154" i="2"/>
  <c r="L154" i="2"/>
  <c r="M154" i="2" s="1"/>
  <c r="J155" i="2"/>
  <c r="L155" i="2"/>
  <c r="M155" i="2" s="1"/>
  <c r="C156" i="7" s="1"/>
  <c r="J156" i="2"/>
  <c r="L156" i="2"/>
  <c r="M156" i="2" s="1"/>
  <c r="C157" i="7" s="1"/>
  <c r="J157" i="2"/>
  <c r="L157" i="2"/>
  <c r="M157" i="2" s="1"/>
  <c r="C158" i="7" s="1"/>
  <c r="L158" i="7" s="1"/>
  <c r="J158" i="2"/>
  <c r="L158" i="2"/>
  <c r="M158" i="2" s="1"/>
  <c r="J159" i="2"/>
  <c r="L159" i="2"/>
  <c r="M159" i="2" s="1"/>
  <c r="J160" i="2"/>
  <c r="L160" i="2"/>
  <c r="M160" i="2" s="1"/>
  <c r="C161" i="7" s="1"/>
  <c r="J162" i="2"/>
  <c r="L162" i="2"/>
  <c r="M162" i="2" s="1"/>
  <c r="C163" i="7" s="1"/>
  <c r="J163" i="2"/>
  <c r="L163" i="2"/>
  <c r="M163" i="2" s="1"/>
  <c r="J164" i="2"/>
  <c r="L164" i="2"/>
  <c r="M164" i="2" s="1"/>
  <c r="C165" i="7" s="1"/>
  <c r="J165" i="2"/>
  <c r="L165" i="2"/>
  <c r="M165" i="2" s="1"/>
  <c r="C166" i="7" s="1"/>
  <c r="J166" i="2"/>
  <c r="L166" i="2"/>
  <c r="M166" i="2" s="1"/>
  <c r="J167" i="2"/>
  <c r="L167" i="2"/>
  <c r="M167" i="2" s="1"/>
  <c r="J168" i="2"/>
  <c r="L168" i="2"/>
  <c r="M168" i="2" s="1"/>
  <c r="J169" i="2"/>
  <c r="L169" i="2"/>
  <c r="M169" i="2" s="1"/>
  <c r="C170" i="7" s="1"/>
  <c r="J170" i="2"/>
  <c r="L170" i="2"/>
  <c r="M170" i="2" s="1"/>
  <c r="C171" i="7" s="1"/>
  <c r="J171" i="2"/>
  <c r="L171" i="2"/>
  <c r="M171" i="2" s="1"/>
  <c r="J172" i="2"/>
  <c r="L172" i="2"/>
  <c r="M172" i="2" s="1"/>
  <c r="C173" i="7" s="1"/>
  <c r="J173" i="2"/>
  <c r="L173" i="2"/>
  <c r="M173" i="2" s="1"/>
  <c r="C174" i="7" s="1"/>
  <c r="J174" i="2"/>
  <c r="L174" i="2"/>
  <c r="M174" i="2" s="1"/>
  <c r="J175" i="2"/>
  <c r="L175" i="2"/>
  <c r="M175" i="2" s="1"/>
  <c r="J176" i="2"/>
  <c r="L176" i="2"/>
  <c r="M176" i="2" s="1"/>
  <c r="J177" i="2"/>
  <c r="L177" i="2"/>
  <c r="M177" i="2" s="1"/>
  <c r="C178" i="7" s="1"/>
  <c r="J178" i="2"/>
  <c r="L178" i="2"/>
  <c r="M178" i="2" s="1"/>
  <c r="C179" i="7" s="1"/>
  <c r="J179" i="2"/>
  <c r="L179" i="2"/>
  <c r="M179" i="2" s="1"/>
  <c r="J180" i="2"/>
  <c r="L180" i="2"/>
  <c r="M180" i="2" s="1"/>
  <c r="C181" i="7" s="1"/>
  <c r="J181" i="2"/>
  <c r="L181" i="2"/>
  <c r="M181" i="2" s="1"/>
  <c r="C182" i="7" s="1"/>
  <c r="J182" i="2"/>
  <c r="L182" i="2"/>
  <c r="M182" i="2" s="1"/>
  <c r="J183" i="2"/>
  <c r="L183" i="2"/>
  <c r="M183" i="2" s="1"/>
  <c r="J184" i="2"/>
  <c r="L184" i="2"/>
  <c r="M184" i="2" s="1"/>
  <c r="J185" i="2"/>
  <c r="L185" i="2"/>
  <c r="M185" i="2" s="1"/>
  <c r="C186" i="7" s="1"/>
  <c r="J186" i="2"/>
  <c r="L186" i="2"/>
  <c r="M186" i="2" s="1"/>
  <c r="C187" i="7" s="1"/>
  <c r="J187" i="2"/>
  <c r="L187" i="2"/>
  <c r="M187" i="2" s="1"/>
  <c r="J188" i="2"/>
  <c r="L188" i="2"/>
  <c r="M188" i="2" s="1"/>
  <c r="C189" i="7" s="1"/>
  <c r="J189" i="2"/>
  <c r="L189" i="2"/>
  <c r="M189" i="2" s="1"/>
  <c r="C190" i="7" s="1"/>
  <c r="J191" i="2"/>
  <c r="L191" i="2"/>
  <c r="M191" i="2" s="1"/>
  <c r="J192" i="2"/>
  <c r="L192" i="2"/>
  <c r="M192" i="2" s="1"/>
  <c r="J193" i="2"/>
  <c r="L193" i="2"/>
  <c r="M193" i="2" s="1"/>
  <c r="J194" i="2"/>
  <c r="L194" i="2"/>
  <c r="M194" i="2" s="1"/>
  <c r="C195" i="7" s="1"/>
  <c r="J195" i="2"/>
  <c r="L195" i="2"/>
  <c r="M195" i="2" s="1"/>
  <c r="C196" i="7" s="1"/>
  <c r="J196" i="2"/>
  <c r="L196" i="2"/>
  <c r="M196" i="2" s="1"/>
  <c r="J197" i="2"/>
  <c r="L197" i="2"/>
  <c r="M197" i="2" s="1"/>
  <c r="C198" i="7" s="1"/>
  <c r="J198" i="2"/>
  <c r="L198" i="2"/>
  <c r="M198" i="2" s="1"/>
  <c r="C199" i="7" s="1"/>
  <c r="J199" i="2"/>
  <c r="L199" i="2"/>
  <c r="J200" i="2"/>
  <c r="L200" i="2"/>
  <c r="M200" i="2" s="1"/>
  <c r="J201" i="2"/>
  <c r="L201" i="2"/>
  <c r="M201" i="2" s="1"/>
  <c r="J202" i="2"/>
  <c r="L202" i="2"/>
  <c r="M202" i="2" s="1"/>
  <c r="J203" i="2"/>
  <c r="L203" i="2"/>
  <c r="M203" i="2" s="1"/>
  <c r="C204" i="7" s="1"/>
  <c r="J204" i="2"/>
  <c r="L204" i="2"/>
  <c r="M204" i="2" s="1"/>
  <c r="C205" i="7" s="1"/>
  <c r="J205" i="2"/>
  <c r="L205" i="2"/>
  <c r="J207" i="2"/>
  <c r="L207" i="2"/>
  <c r="M207" i="2" s="1"/>
  <c r="C208" i="7" s="1"/>
  <c r="J208" i="2"/>
  <c r="L208" i="2"/>
  <c r="M208" i="2" s="1"/>
  <c r="C209" i="7" s="1"/>
  <c r="J209" i="2"/>
  <c r="L209" i="2"/>
  <c r="M209" i="2" s="1"/>
  <c r="J210" i="2"/>
  <c r="L210" i="2"/>
  <c r="M210" i="2" s="1"/>
  <c r="J211" i="2"/>
  <c r="L211" i="2"/>
  <c r="M211" i="2" s="1"/>
  <c r="J212" i="2"/>
  <c r="L212" i="2"/>
  <c r="M212" i="2" s="1"/>
  <c r="C213" i="7" s="1"/>
  <c r="J213" i="2"/>
  <c r="L213" i="2"/>
  <c r="M213" i="2" s="1"/>
  <c r="C214" i="7" s="1"/>
  <c r="J214" i="2"/>
  <c r="L214" i="2"/>
  <c r="M214" i="2" s="1"/>
  <c r="J215" i="2"/>
  <c r="L215" i="2"/>
  <c r="M215" i="2" s="1"/>
  <c r="C216" i="7" s="1"/>
  <c r="J216" i="2"/>
  <c r="L216" i="2"/>
  <c r="M216" i="2" s="1"/>
  <c r="C217" i="7" s="1"/>
  <c r="J217" i="2"/>
  <c r="L217" i="2"/>
  <c r="M217" i="2" s="1"/>
  <c r="J218" i="2"/>
  <c r="L218" i="2"/>
  <c r="M218" i="2" s="1"/>
  <c r="J219" i="2"/>
  <c r="L219" i="2"/>
  <c r="M219" i="2" s="1"/>
  <c r="J220" i="2"/>
  <c r="L220" i="2"/>
  <c r="M220" i="2" s="1"/>
  <c r="J221" i="2"/>
  <c r="L221" i="2"/>
  <c r="M221" i="2" s="1"/>
  <c r="C222" i="7" s="1"/>
  <c r="J222" i="2"/>
  <c r="L222" i="2"/>
  <c r="J223" i="2"/>
  <c r="L223" i="2"/>
  <c r="M223" i="2" s="1"/>
  <c r="C224" i="7" s="1"/>
  <c r="J224" i="2"/>
  <c r="L224" i="2"/>
  <c r="M224" i="2" s="1"/>
  <c r="J225" i="2"/>
  <c r="L225" i="2"/>
  <c r="M225" i="2" s="1"/>
  <c r="C226" i="7" s="1"/>
  <c r="J226" i="2"/>
  <c r="L226" i="2"/>
  <c r="M226" i="2" s="1"/>
  <c r="J229" i="2"/>
  <c r="L229" i="2"/>
  <c r="M229" i="2" s="1"/>
  <c r="J230" i="2"/>
  <c r="L230" i="2"/>
  <c r="M230" i="2" s="1"/>
  <c r="J231" i="2"/>
  <c r="L231" i="2"/>
  <c r="M231" i="2" s="1"/>
  <c r="C232" i="7" s="1"/>
  <c r="J232" i="2"/>
  <c r="L232" i="2"/>
  <c r="M232" i="2" s="1"/>
  <c r="C233" i="7" s="1"/>
  <c r="J233" i="2"/>
  <c r="L233" i="2"/>
  <c r="M233" i="2" s="1"/>
  <c r="J235" i="2"/>
  <c r="L235" i="2"/>
  <c r="M235" i="2" s="1"/>
  <c r="C236" i="7" s="1"/>
  <c r="J236" i="2"/>
  <c r="L236" i="2"/>
  <c r="M236" i="2" s="1"/>
  <c r="C237" i="7" s="1"/>
  <c r="I237" i="7" s="1"/>
  <c r="J237" i="2"/>
  <c r="L237" i="2"/>
  <c r="M237" i="2" s="1"/>
  <c r="J238" i="2"/>
  <c r="L238" i="2"/>
  <c r="M238" i="2" s="1"/>
  <c r="J239" i="2"/>
  <c r="L239" i="2"/>
  <c r="M239" i="2" s="1"/>
  <c r="J240" i="2"/>
  <c r="L240" i="2"/>
  <c r="M240" i="2" s="1"/>
  <c r="C241" i="7" s="1"/>
  <c r="L241" i="7" s="1"/>
  <c r="J241" i="2"/>
  <c r="L241" i="2"/>
  <c r="M241" i="2" s="1"/>
  <c r="C242" i="7" s="1"/>
  <c r="J242" i="2"/>
  <c r="L242" i="2"/>
  <c r="M242" i="2" s="1"/>
  <c r="J243" i="2"/>
  <c r="L243" i="2"/>
  <c r="M243" i="2" s="1"/>
  <c r="C244" i="7" s="1"/>
  <c r="J244" i="2"/>
  <c r="L244" i="2"/>
  <c r="M244" i="2" s="1"/>
  <c r="C245" i="7" s="1"/>
  <c r="J245" i="2"/>
  <c r="L245" i="2"/>
  <c r="M245" i="2" s="1"/>
  <c r="J247" i="2"/>
  <c r="L247" i="2"/>
  <c r="M247" i="2" s="1"/>
  <c r="J248" i="2"/>
  <c r="L248" i="2"/>
  <c r="M248" i="2" s="1"/>
  <c r="J249" i="2"/>
  <c r="L249" i="2"/>
  <c r="M249" i="2" s="1"/>
  <c r="C250" i="7" s="1"/>
  <c r="I250" i="7" s="1"/>
  <c r="J250" i="2"/>
  <c r="L250" i="2"/>
  <c r="M250" i="2" s="1"/>
  <c r="C251" i="7" s="1"/>
  <c r="J251" i="2"/>
  <c r="L251" i="2"/>
  <c r="M251" i="2" s="1"/>
  <c r="J253" i="2"/>
  <c r="L253" i="2"/>
  <c r="M253" i="2" s="1"/>
  <c r="C254" i="7" s="1"/>
  <c r="J254" i="2"/>
  <c r="L254" i="2"/>
  <c r="M254" i="2" s="1"/>
  <c r="C255" i="7" s="1"/>
  <c r="J255" i="2"/>
  <c r="L255" i="2"/>
  <c r="M255" i="2" s="1"/>
  <c r="J256" i="2"/>
  <c r="L256" i="2"/>
  <c r="M256" i="2" s="1"/>
  <c r="J257" i="2"/>
  <c r="L257" i="2"/>
  <c r="M257" i="2" s="1"/>
  <c r="J259" i="2"/>
  <c r="L259" i="2"/>
  <c r="M259" i="2" s="1"/>
  <c r="C260" i="7" s="1"/>
  <c r="J260" i="2"/>
  <c r="L260" i="2"/>
  <c r="M260" i="2" s="1"/>
  <c r="C261" i="7" s="1"/>
  <c r="J262" i="2"/>
  <c r="L262" i="2"/>
  <c r="M262" i="2" s="1"/>
  <c r="J264" i="2"/>
  <c r="L264" i="2"/>
  <c r="M264" i="2" s="1"/>
  <c r="C265" i="7" s="1"/>
  <c r="J265" i="2"/>
  <c r="L265" i="2"/>
  <c r="M265" i="2" s="1"/>
  <c r="C266" i="7" s="1"/>
  <c r="L266" i="7" s="1"/>
  <c r="J266" i="2"/>
  <c r="L266" i="2"/>
  <c r="M266" i="2" s="1"/>
  <c r="J267" i="2"/>
  <c r="L267" i="2"/>
  <c r="M267" i="2" s="1"/>
  <c r="J270" i="2"/>
  <c r="L270" i="2"/>
  <c r="M270" i="2" s="1"/>
  <c r="J272" i="2"/>
  <c r="L272" i="2"/>
  <c r="M272" i="2" s="1"/>
  <c r="C273" i="7" s="1"/>
  <c r="J273" i="2"/>
  <c r="L273" i="2"/>
  <c r="M273" i="2" s="1"/>
  <c r="J275" i="2"/>
  <c r="L275" i="2"/>
  <c r="M275" i="2" s="1"/>
  <c r="C276" i="7" s="1"/>
  <c r="J276" i="2"/>
  <c r="L276" i="2"/>
  <c r="M276" i="2" s="1"/>
  <c r="J277" i="2"/>
  <c r="L277" i="2"/>
  <c r="M277" i="2" s="1"/>
  <c r="C278" i="7" s="1"/>
  <c r="L278" i="7" s="1"/>
  <c r="J278" i="2"/>
  <c r="L278" i="2"/>
  <c r="M278" i="2" s="1"/>
  <c r="C279" i="7" s="1"/>
  <c r="I279" i="7" s="1"/>
  <c r="J279" i="2"/>
  <c r="L279" i="2"/>
  <c r="M279" i="2" s="1"/>
  <c r="J280" i="2"/>
  <c r="L280" i="2"/>
  <c r="M280" i="2" s="1"/>
  <c r="J282" i="2"/>
  <c r="L282" i="2"/>
  <c r="M282" i="2" s="1"/>
  <c r="J283" i="2"/>
  <c r="L283" i="2"/>
  <c r="M283" i="2" s="1"/>
  <c r="C284" i="7" s="1"/>
  <c r="J285" i="2"/>
  <c r="L285" i="2"/>
  <c r="M285" i="2" s="1"/>
  <c r="C286" i="7" s="1"/>
  <c r="J286" i="2"/>
  <c r="L286" i="2"/>
  <c r="M286" i="2" s="1"/>
  <c r="J288" i="2"/>
  <c r="L288" i="2"/>
  <c r="M288" i="2" s="1"/>
  <c r="C289" i="7" s="1"/>
  <c r="J289" i="2"/>
  <c r="L289" i="2"/>
  <c r="M289" i="2" s="1"/>
  <c r="C290" i="7" s="1"/>
  <c r="J290" i="2"/>
  <c r="L290" i="2"/>
  <c r="M290" i="2" s="1"/>
  <c r="J291" i="2"/>
  <c r="L291" i="2"/>
  <c r="M291" i="2" s="1"/>
  <c r="J292" i="2"/>
  <c r="L292" i="2"/>
  <c r="M292" i="2" s="1"/>
  <c r="J293" i="2"/>
  <c r="L293" i="2"/>
  <c r="M293" i="2" s="1"/>
  <c r="C294" i="7" s="1"/>
  <c r="J294" i="2"/>
  <c r="L294" i="2"/>
  <c r="M294" i="2" s="1"/>
  <c r="C295" i="7" s="1"/>
  <c r="J295" i="2"/>
  <c r="L295" i="2"/>
  <c r="M295" i="2" s="1"/>
  <c r="J296" i="2"/>
  <c r="L296" i="2"/>
  <c r="M296" i="2" s="1"/>
  <c r="C297" i="7" s="1"/>
  <c r="J297" i="2"/>
  <c r="L297" i="2"/>
  <c r="M297" i="2" s="1"/>
  <c r="C298" i="7" s="1"/>
  <c r="J305" i="2"/>
  <c r="L305" i="2"/>
  <c r="M305" i="2" s="1"/>
  <c r="J306" i="2"/>
  <c r="L306" i="2"/>
  <c r="M306" i="2" s="1"/>
  <c r="J307" i="2"/>
  <c r="L307" i="2"/>
  <c r="M307" i="2" s="1"/>
  <c r="J308" i="2"/>
  <c r="L308" i="2"/>
  <c r="M308" i="2" s="1"/>
  <c r="C309" i="7" s="1"/>
  <c r="J309" i="2"/>
  <c r="L309" i="2"/>
  <c r="M309" i="2" s="1"/>
  <c r="C310" i="7" s="1"/>
  <c r="J311" i="2"/>
  <c r="L311" i="2"/>
  <c r="M311" i="2" s="1"/>
  <c r="J312" i="2"/>
  <c r="L312" i="2"/>
  <c r="M312" i="2" s="1"/>
  <c r="C313" i="7" s="1"/>
  <c r="J313" i="2"/>
  <c r="L313" i="2"/>
  <c r="M313" i="2" s="1"/>
  <c r="C314" i="7" s="1"/>
  <c r="J314" i="2"/>
  <c r="L314" i="2"/>
  <c r="M314" i="2" s="1"/>
  <c r="J315" i="2"/>
  <c r="L315" i="2"/>
  <c r="M315" i="2" s="1"/>
  <c r="J316" i="2"/>
  <c r="L316" i="2"/>
  <c r="M316" i="2" s="1"/>
  <c r="J317" i="2"/>
  <c r="L317" i="2"/>
  <c r="M317" i="2" s="1"/>
  <c r="C318" i="7" s="1"/>
  <c r="L318" i="7" s="1"/>
  <c r="J318" i="2"/>
  <c r="L318" i="2"/>
  <c r="M318" i="2" s="1"/>
  <c r="C319" i="7" s="1"/>
  <c r="J319" i="2"/>
  <c r="L319" i="2"/>
  <c r="M319" i="2" s="1"/>
  <c r="J321" i="2"/>
  <c r="L321" i="2"/>
  <c r="M321" i="2" s="1"/>
  <c r="C322" i="7" s="1"/>
  <c r="J322" i="2"/>
  <c r="L322" i="2"/>
  <c r="M322" i="2" s="1"/>
  <c r="C323" i="7" s="1"/>
  <c r="J323" i="2"/>
  <c r="L323" i="2"/>
  <c r="M323" i="2" s="1"/>
  <c r="J324" i="2"/>
  <c r="L324" i="2"/>
  <c r="M324" i="2" s="1"/>
  <c r="J325" i="2"/>
  <c r="L325" i="2"/>
  <c r="M325" i="2" s="1"/>
  <c r="J326" i="2"/>
  <c r="L326" i="2"/>
  <c r="M326" i="2" s="1"/>
  <c r="C327" i="7" s="1"/>
  <c r="J327" i="2"/>
  <c r="L327" i="2"/>
  <c r="M327" i="2" s="1"/>
  <c r="C328" i="7" s="1"/>
  <c r="J328" i="2"/>
  <c r="L328" i="2"/>
  <c r="M328" i="2" s="1"/>
  <c r="J329" i="2"/>
  <c r="L329" i="2"/>
  <c r="M329" i="2" s="1"/>
  <c r="C330" i="7" s="1"/>
  <c r="J330" i="2"/>
  <c r="L330" i="2"/>
  <c r="M330" i="2" s="1"/>
  <c r="C331" i="7" s="1"/>
  <c r="J331" i="2"/>
  <c r="L331" i="2"/>
  <c r="M331" i="2" s="1"/>
  <c r="J333" i="2"/>
  <c r="L333" i="2"/>
  <c r="M333" i="2" s="1"/>
  <c r="J334" i="2"/>
  <c r="L334" i="2"/>
  <c r="M334" i="2" s="1"/>
  <c r="J335" i="2"/>
  <c r="L335" i="2"/>
  <c r="M335" i="2" s="1"/>
  <c r="C336" i="7" s="1"/>
  <c r="J337" i="2"/>
  <c r="L337" i="2"/>
  <c r="M337" i="2" s="1"/>
  <c r="C338" i="7" s="1"/>
  <c r="J338" i="2"/>
  <c r="L338" i="2"/>
  <c r="M338" i="2" s="1"/>
  <c r="J339" i="2"/>
  <c r="L339" i="2"/>
  <c r="M339" i="2" s="1"/>
  <c r="C340" i="7" s="1"/>
  <c r="J341" i="2"/>
  <c r="L341" i="2"/>
  <c r="M341" i="2" s="1"/>
  <c r="C342" i="7" s="1"/>
  <c r="J342" i="2"/>
  <c r="L342" i="2"/>
  <c r="M342" i="2" s="1"/>
  <c r="J343" i="2"/>
  <c r="L343" i="2"/>
  <c r="M343" i="2" s="1"/>
  <c r="J344" i="2"/>
  <c r="L344" i="2"/>
  <c r="M344" i="2" s="1"/>
  <c r="J346" i="2"/>
  <c r="L346" i="2"/>
  <c r="M346" i="2" s="1"/>
  <c r="J347" i="2"/>
  <c r="L347" i="2"/>
  <c r="M347" i="2" s="1"/>
  <c r="J348" i="2"/>
  <c r="L348" i="2"/>
  <c r="M348" i="2" s="1"/>
  <c r="C349" i="7" s="1"/>
  <c r="J349" i="2"/>
  <c r="L349" i="2"/>
  <c r="M349" i="2" s="1"/>
  <c r="C350" i="7" s="1"/>
  <c r="J350" i="2"/>
  <c r="L350" i="2"/>
  <c r="M350" i="2" s="1"/>
  <c r="J351" i="2"/>
  <c r="L351" i="2"/>
  <c r="M351" i="2" s="1"/>
  <c r="J352" i="2"/>
  <c r="L352" i="2"/>
  <c r="M352" i="2" s="1"/>
  <c r="J353" i="2"/>
  <c r="L353" i="2"/>
  <c r="M353" i="2" s="1"/>
  <c r="C354" i="7" s="1"/>
  <c r="J354" i="2"/>
  <c r="L354" i="2"/>
  <c r="M354" i="2" s="1"/>
  <c r="J356" i="2"/>
  <c r="L356" i="2"/>
  <c r="M356" i="2" s="1"/>
  <c r="J357" i="2"/>
  <c r="L357" i="2"/>
  <c r="M357" i="2" s="1"/>
  <c r="J358" i="2"/>
  <c r="L358" i="2"/>
  <c r="M358" i="2" s="1"/>
  <c r="J359" i="2"/>
  <c r="L359" i="2"/>
  <c r="M359" i="2" s="1"/>
  <c r="C360" i="7" s="1"/>
  <c r="J360" i="2"/>
  <c r="L360" i="2"/>
  <c r="M360" i="2" s="1"/>
  <c r="J361" i="2"/>
  <c r="L361" i="2"/>
  <c r="M361" i="2" s="1"/>
  <c r="J362" i="2"/>
  <c r="L362" i="2"/>
  <c r="M362" i="2" s="1"/>
  <c r="C363" i="7" s="1"/>
  <c r="J363" i="2"/>
  <c r="L363" i="2"/>
  <c r="M363" i="2" s="1"/>
  <c r="J364" i="2"/>
  <c r="L364" i="2"/>
  <c r="M364" i="2" s="1"/>
  <c r="J365" i="2"/>
  <c r="L365" i="2"/>
  <c r="M365" i="2" s="1"/>
  <c r="J367" i="2"/>
  <c r="L367" i="2"/>
  <c r="M367" i="2" s="1"/>
  <c r="J368" i="2"/>
  <c r="L368" i="2"/>
  <c r="M368" i="2" s="1"/>
  <c r="J369" i="2"/>
  <c r="L369" i="2"/>
  <c r="M369" i="2" s="1"/>
  <c r="J370" i="2"/>
  <c r="L370" i="2"/>
  <c r="M370" i="2" s="1"/>
  <c r="J371" i="2"/>
  <c r="L371" i="2"/>
  <c r="M371" i="2" s="1"/>
  <c r="J372" i="2"/>
  <c r="L372" i="2"/>
  <c r="M372" i="2" s="1"/>
  <c r="C373" i="7" s="1"/>
  <c r="F373" i="7" s="1"/>
  <c r="J373" i="2"/>
  <c r="L373" i="2"/>
  <c r="M373" i="2" s="1"/>
  <c r="C374" i="7" s="1"/>
  <c r="J374" i="2"/>
  <c r="L374" i="2"/>
  <c r="M374" i="2" s="1"/>
  <c r="J375" i="2"/>
  <c r="L375" i="2"/>
  <c r="M375" i="2" s="1"/>
  <c r="J376" i="2"/>
  <c r="L376" i="2"/>
  <c r="M376" i="2" s="1"/>
  <c r="J377" i="2"/>
  <c r="L377" i="2"/>
  <c r="M377" i="2" s="1"/>
  <c r="J378" i="2"/>
  <c r="L378" i="2"/>
  <c r="M378" i="2" s="1"/>
  <c r="J379" i="2"/>
  <c r="L379" i="2"/>
  <c r="M379" i="2" s="1"/>
  <c r="J380" i="2"/>
  <c r="L380" i="2"/>
  <c r="M380" i="2" s="1"/>
  <c r="J381" i="2"/>
  <c r="L381" i="2"/>
  <c r="M381" i="2" s="1"/>
  <c r="J382" i="2"/>
  <c r="L382" i="2"/>
  <c r="M382" i="2" s="1"/>
  <c r="C383" i="7" s="1"/>
  <c r="J383" i="2"/>
  <c r="L383" i="2"/>
  <c r="M383" i="2" s="1"/>
  <c r="C384" i="7" s="1"/>
  <c r="J384" i="2"/>
  <c r="L384" i="2"/>
  <c r="M384" i="2" s="1"/>
  <c r="J385" i="2"/>
  <c r="L385" i="2"/>
  <c r="M385" i="2" s="1"/>
  <c r="J386" i="2"/>
  <c r="L386" i="2"/>
  <c r="M386" i="2" s="1"/>
  <c r="J387" i="2"/>
  <c r="L387" i="2"/>
  <c r="M387" i="2" s="1"/>
  <c r="J388" i="2"/>
  <c r="L388" i="2"/>
  <c r="M388" i="2" s="1"/>
  <c r="J389" i="2"/>
  <c r="L389" i="2"/>
  <c r="M389" i="2" s="1"/>
  <c r="J390" i="2"/>
  <c r="L390" i="2"/>
  <c r="M390" i="2" s="1"/>
  <c r="J391" i="2"/>
  <c r="L391" i="2"/>
  <c r="M391" i="2" s="1"/>
  <c r="J392" i="2"/>
  <c r="L392" i="2"/>
  <c r="M392" i="2" s="1"/>
  <c r="C393" i="7" s="1"/>
  <c r="J393" i="2"/>
  <c r="L393" i="2"/>
  <c r="M393" i="2" s="1"/>
  <c r="J394" i="2"/>
  <c r="L394" i="2"/>
  <c r="M394" i="2" s="1"/>
  <c r="J395" i="2"/>
  <c r="L395" i="2"/>
  <c r="M395" i="2" s="1"/>
  <c r="C396" i="7" s="1"/>
  <c r="J396" i="2"/>
  <c r="L396" i="2"/>
  <c r="M396" i="2" s="1"/>
  <c r="J397" i="2"/>
  <c r="L397" i="2"/>
  <c r="M397" i="2" s="1"/>
  <c r="J398" i="2"/>
  <c r="L398" i="2"/>
  <c r="M398" i="2" s="1"/>
  <c r="C399" i="7" s="1"/>
  <c r="O399" i="7" s="1"/>
  <c r="J399" i="2"/>
  <c r="L399" i="2"/>
  <c r="M399" i="2" s="1"/>
  <c r="C400" i="7" s="1"/>
  <c r="R400" i="7" s="1"/>
  <c r="J400" i="2"/>
  <c r="L400" i="2"/>
  <c r="M400" i="2" s="1"/>
  <c r="C401" i="7" s="1"/>
  <c r="O401" i="7" s="1"/>
  <c r="L17" i="2"/>
  <c r="M17" i="2" s="1"/>
  <c r="C18" i="7" s="1"/>
  <c r="S18" i="7" s="1"/>
  <c r="J17" i="2"/>
  <c r="G18" i="2"/>
  <c r="G19" i="2"/>
  <c r="G20" i="2"/>
  <c r="G21" i="2"/>
  <c r="G22" i="2"/>
  <c r="G23" i="2"/>
  <c r="G24" i="2"/>
  <c r="G27" i="2"/>
  <c r="G28" i="2"/>
  <c r="G29" i="2"/>
  <c r="G30" i="2"/>
  <c r="G31" i="2"/>
  <c r="G32" i="2"/>
  <c r="G33" i="2"/>
  <c r="G34" i="2"/>
  <c r="G35" i="2"/>
  <c r="G36" i="2"/>
  <c r="G37" i="2"/>
  <c r="G38" i="2"/>
  <c r="G39" i="2"/>
  <c r="G40" i="2"/>
  <c r="G41" i="2"/>
  <c r="G42" i="2"/>
  <c r="G43" i="2"/>
  <c r="G45" i="2"/>
  <c r="G46" i="2"/>
  <c r="G47" i="2"/>
  <c r="G48" i="2"/>
  <c r="G49" i="2"/>
  <c r="G50" i="2"/>
  <c r="G51" i="2"/>
  <c r="G52" i="2"/>
  <c r="G53" i="2"/>
  <c r="G54" i="2"/>
  <c r="G55" i="2"/>
  <c r="G56" i="2"/>
  <c r="G58" i="2"/>
  <c r="G59" i="2"/>
  <c r="G61" i="2"/>
  <c r="G62" i="2"/>
  <c r="G63" i="2"/>
  <c r="G64" i="2"/>
  <c r="G65" i="2"/>
  <c r="G66" i="2"/>
  <c r="G67" i="2"/>
  <c r="G68" i="2"/>
  <c r="G69" i="2"/>
  <c r="G71" i="2"/>
  <c r="G72" i="2"/>
  <c r="G73" i="2"/>
  <c r="G74" i="2"/>
  <c r="G76" i="2"/>
  <c r="G77" i="2"/>
  <c r="G79" i="2"/>
  <c r="G81" i="2"/>
  <c r="G82" i="2"/>
  <c r="G84" i="2"/>
  <c r="G85" i="2"/>
  <c r="G86" i="2"/>
  <c r="G87" i="2"/>
  <c r="G88" i="2"/>
  <c r="G89" i="2"/>
  <c r="G91" i="2"/>
  <c r="G92" i="2"/>
  <c r="G93" i="2"/>
  <c r="G94" i="2"/>
  <c r="G95" i="2"/>
  <c r="G96" i="2"/>
  <c r="G97" i="2"/>
  <c r="G98" i="2"/>
  <c r="G99" i="2"/>
  <c r="G100" i="2"/>
  <c r="G101" i="2"/>
  <c r="G102" i="2"/>
  <c r="G103" i="2"/>
  <c r="G104" i="2"/>
  <c r="G105" i="2"/>
  <c r="G107" i="2"/>
  <c r="G108" i="2"/>
  <c r="G109" i="2"/>
  <c r="G110" i="2"/>
  <c r="G111" i="2"/>
  <c r="G112" i="2"/>
  <c r="G113" i="2"/>
  <c r="G115" i="2"/>
  <c r="G116" i="2"/>
  <c r="G117" i="2"/>
  <c r="G118" i="2"/>
  <c r="G119" i="2"/>
  <c r="G120" i="2"/>
  <c r="G121" i="2"/>
  <c r="G122" i="2"/>
  <c r="G123" i="2"/>
  <c r="G124" i="2"/>
  <c r="G125" i="2"/>
  <c r="G126" i="2"/>
  <c r="G127" i="2"/>
  <c r="G128" i="2"/>
  <c r="G129" i="2"/>
  <c r="G130" i="2"/>
  <c r="G132" i="2"/>
  <c r="G133" i="2"/>
  <c r="G134" i="2"/>
  <c r="G135" i="2"/>
  <c r="G136" i="2"/>
  <c r="G137" i="2"/>
  <c r="G138" i="2"/>
  <c r="G139" i="2"/>
  <c r="G140" i="2"/>
  <c r="G141" i="2"/>
  <c r="G142" i="2"/>
  <c r="G143" i="2"/>
  <c r="G144" i="2"/>
  <c r="G145" i="2"/>
  <c r="G146" i="2"/>
  <c r="G147" i="2"/>
  <c r="G148" i="2"/>
  <c r="G149" i="2"/>
  <c r="G150" i="2"/>
  <c r="G152" i="2"/>
  <c r="G153" i="2"/>
  <c r="G154" i="2"/>
  <c r="G155" i="2"/>
  <c r="G156" i="2"/>
  <c r="G157" i="2"/>
  <c r="G158" i="2"/>
  <c r="G159" i="2"/>
  <c r="G160"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1" i="2"/>
  <c r="G192" i="2"/>
  <c r="G193" i="2"/>
  <c r="G194" i="2"/>
  <c r="G195" i="2"/>
  <c r="G196" i="2"/>
  <c r="G197" i="2"/>
  <c r="G198" i="2"/>
  <c r="G199" i="2"/>
  <c r="G200" i="2"/>
  <c r="G201" i="2"/>
  <c r="G202" i="2"/>
  <c r="G203" i="2"/>
  <c r="G204" i="2"/>
  <c r="G205" i="2"/>
  <c r="G207" i="2"/>
  <c r="G208" i="2"/>
  <c r="G209" i="2"/>
  <c r="G210" i="2"/>
  <c r="G211" i="2"/>
  <c r="G212" i="2"/>
  <c r="G213" i="2"/>
  <c r="G214" i="2"/>
  <c r="G215" i="2"/>
  <c r="G216" i="2"/>
  <c r="G217" i="2"/>
  <c r="G218" i="2"/>
  <c r="G219" i="2"/>
  <c r="G220" i="2"/>
  <c r="G221" i="2"/>
  <c r="G222" i="2"/>
  <c r="G223" i="2"/>
  <c r="G224" i="2"/>
  <c r="G225" i="2"/>
  <c r="G226" i="2"/>
  <c r="G229" i="2"/>
  <c r="G230" i="2"/>
  <c r="G231" i="2"/>
  <c r="G232" i="2"/>
  <c r="G233" i="2"/>
  <c r="G235" i="2"/>
  <c r="G236" i="2"/>
  <c r="G237" i="2"/>
  <c r="G238" i="2"/>
  <c r="G239" i="2"/>
  <c r="G240" i="2"/>
  <c r="G241" i="2"/>
  <c r="G242" i="2"/>
  <c r="G243" i="2"/>
  <c r="G244" i="2"/>
  <c r="G245" i="2"/>
  <c r="G247" i="2"/>
  <c r="G248" i="2"/>
  <c r="G249" i="2"/>
  <c r="G250" i="2"/>
  <c r="G251" i="2"/>
  <c r="G253" i="2"/>
  <c r="G254" i="2"/>
  <c r="G255" i="2"/>
  <c r="G256" i="2"/>
  <c r="G257" i="2"/>
  <c r="G259" i="2"/>
  <c r="G260" i="2"/>
  <c r="G262" i="2"/>
  <c r="G264" i="2"/>
  <c r="G265" i="2"/>
  <c r="G266" i="2"/>
  <c r="G267" i="2"/>
  <c r="G270" i="2"/>
  <c r="G272" i="2"/>
  <c r="G273" i="2"/>
  <c r="G275" i="2"/>
  <c r="G276" i="2"/>
  <c r="G277" i="2"/>
  <c r="G278" i="2"/>
  <c r="G279" i="2"/>
  <c r="G280" i="2"/>
  <c r="G282" i="2"/>
  <c r="G283" i="2"/>
  <c r="G285" i="2"/>
  <c r="G286" i="2"/>
  <c r="G288" i="2"/>
  <c r="G289" i="2"/>
  <c r="G290" i="2"/>
  <c r="G291" i="2"/>
  <c r="G292" i="2"/>
  <c r="G293" i="2"/>
  <c r="G294" i="2"/>
  <c r="G295" i="2"/>
  <c r="G296" i="2"/>
  <c r="G297" i="2"/>
  <c r="G305" i="2"/>
  <c r="G306" i="2"/>
  <c r="G307" i="2"/>
  <c r="G308" i="2"/>
  <c r="G309" i="2"/>
  <c r="G311" i="2"/>
  <c r="G312" i="2"/>
  <c r="G313" i="2"/>
  <c r="G314" i="2"/>
  <c r="G315" i="2"/>
  <c r="G316" i="2"/>
  <c r="G317" i="2"/>
  <c r="G318" i="2"/>
  <c r="G319" i="2"/>
  <c r="G321" i="2"/>
  <c r="G322" i="2"/>
  <c r="G323" i="2"/>
  <c r="G324" i="2"/>
  <c r="G325" i="2"/>
  <c r="G326" i="2"/>
  <c r="G327" i="2"/>
  <c r="G328" i="2"/>
  <c r="G329" i="2"/>
  <c r="G330" i="2"/>
  <c r="G331" i="2"/>
  <c r="G333" i="2"/>
  <c r="G334" i="2"/>
  <c r="G335" i="2"/>
  <c r="G337" i="2"/>
  <c r="G338" i="2"/>
  <c r="G339" i="2"/>
  <c r="G341" i="2"/>
  <c r="G342" i="2"/>
  <c r="G343" i="2"/>
  <c r="G344" i="2"/>
  <c r="G346" i="2"/>
  <c r="G347" i="2"/>
  <c r="G348" i="2"/>
  <c r="G349" i="2"/>
  <c r="G350" i="2"/>
  <c r="G351" i="2"/>
  <c r="G352" i="2"/>
  <c r="G353" i="2"/>
  <c r="G354" i="2"/>
  <c r="G356" i="2"/>
  <c r="G357" i="2"/>
  <c r="G358" i="2"/>
  <c r="G359" i="2"/>
  <c r="G360" i="2"/>
  <c r="G361" i="2"/>
  <c r="G362" i="2"/>
  <c r="G363" i="2"/>
  <c r="G364" i="2"/>
  <c r="G365"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17" i="2"/>
  <c r="D55" i="3"/>
  <c r="D42" i="3"/>
  <c r="D37" i="3"/>
  <c r="D30" i="3"/>
  <c r="I18" i="7" l="1"/>
  <c r="L399" i="7"/>
  <c r="O400" i="7"/>
  <c r="I399" i="7"/>
  <c r="R401" i="7"/>
  <c r="L401" i="7"/>
  <c r="R399" i="7"/>
  <c r="F399" i="7"/>
  <c r="F401" i="7"/>
  <c r="I401" i="7"/>
  <c r="O18" i="7"/>
  <c r="F400" i="7"/>
  <c r="L18" i="7"/>
  <c r="I400" i="7"/>
  <c r="F18" i="7"/>
  <c r="L400" i="7"/>
  <c r="R18" i="7"/>
  <c r="I158" i="7"/>
  <c r="C379" i="7"/>
  <c r="C353" i="7"/>
  <c r="I330" i="7"/>
  <c r="L330" i="7"/>
  <c r="R330" i="7"/>
  <c r="O330" i="7"/>
  <c r="F330" i="7"/>
  <c r="O298" i="7"/>
  <c r="L298" i="7"/>
  <c r="R298" i="7"/>
  <c r="I298" i="7"/>
  <c r="F298" i="7"/>
  <c r="C280" i="7"/>
  <c r="C258" i="7"/>
  <c r="C240" i="7"/>
  <c r="O226" i="7"/>
  <c r="I226" i="7"/>
  <c r="F226" i="7"/>
  <c r="L226" i="7"/>
  <c r="R226" i="7"/>
  <c r="C218" i="7"/>
  <c r="I205" i="7"/>
  <c r="F205" i="7"/>
  <c r="O205" i="7"/>
  <c r="L205" i="7"/>
  <c r="R205" i="7"/>
  <c r="C201" i="7"/>
  <c r="C193" i="7"/>
  <c r="C188" i="7"/>
  <c r="C180" i="7"/>
  <c r="C176" i="7"/>
  <c r="C164" i="7"/>
  <c r="C159" i="7"/>
  <c r="C155" i="7"/>
  <c r="C150" i="7"/>
  <c r="C146" i="7"/>
  <c r="C142" i="7"/>
  <c r="C138" i="7"/>
  <c r="C134" i="7"/>
  <c r="C129" i="7"/>
  <c r="R123" i="7"/>
  <c r="F123" i="7"/>
  <c r="L123" i="7"/>
  <c r="O123" i="7"/>
  <c r="I123" i="7"/>
  <c r="C119" i="7"/>
  <c r="F114" i="7"/>
  <c r="I114" i="7"/>
  <c r="R114" i="7"/>
  <c r="O114" i="7"/>
  <c r="L114" i="7"/>
  <c r="C110" i="7"/>
  <c r="R102" i="7"/>
  <c r="I102" i="7"/>
  <c r="O102" i="7"/>
  <c r="L102" i="7"/>
  <c r="F102" i="7"/>
  <c r="R98" i="7"/>
  <c r="L98" i="7"/>
  <c r="O98" i="7"/>
  <c r="F98" i="7"/>
  <c r="I98" i="7"/>
  <c r="O94" i="7"/>
  <c r="F94" i="7"/>
  <c r="I94" i="7"/>
  <c r="R94" i="7"/>
  <c r="L94" i="7"/>
  <c r="O89" i="7"/>
  <c r="R89" i="7"/>
  <c r="L89" i="7"/>
  <c r="I89" i="7"/>
  <c r="F89" i="7"/>
  <c r="O85" i="7"/>
  <c r="I85" i="7"/>
  <c r="L85" i="7"/>
  <c r="F85" i="7"/>
  <c r="R85" i="7"/>
  <c r="O78" i="7"/>
  <c r="F78" i="7"/>
  <c r="I78" i="7"/>
  <c r="L78" i="7"/>
  <c r="R78" i="7"/>
  <c r="F73" i="7"/>
  <c r="L73" i="7"/>
  <c r="R73" i="7"/>
  <c r="I73" i="7"/>
  <c r="O73" i="7"/>
  <c r="R68" i="7"/>
  <c r="L68" i="7"/>
  <c r="O68" i="7"/>
  <c r="F68" i="7"/>
  <c r="I68" i="7"/>
  <c r="R64" i="7"/>
  <c r="O64" i="7"/>
  <c r="I64" i="7"/>
  <c r="L64" i="7"/>
  <c r="F64" i="7"/>
  <c r="R59" i="7"/>
  <c r="O59" i="7"/>
  <c r="I59" i="7"/>
  <c r="L59" i="7"/>
  <c r="F59" i="7"/>
  <c r="I54" i="7"/>
  <c r="R54" i="7"/>
  <c r="F54" i="7"/>
  <c r="O54" i="7"/>
  <c r="L54" i="7"/>
  <c r="R50" i="7"/>
  <c r="I50" i="7"/>
  <c r="O50" i="7"/>
  <c r="L50" i="7"/>
  <c r="F50" i="7"/>
  <c r="I46" i="7"/>
  <c r="O46" i="7"/>
  <c r="L46" i="7"/>
  <c r="F46" i="7"/>
  <c r="R46" i="7"/>
  <c r="I41" i="7"/>
  <c r="L41" i="7"/>
  <c r="R41" i="7"/>
  <c r="O41" i="7"/>
  <c r="F41" i="7"/>
  <c r="I37" i="7"/>
  <c r="O37" i="7"/>
  <c r="F37" i="7"/>
  <c r="L37" i="7"/>
  <c r="R37" i="7"/>
  <c r="R33" i="7"/>
  <c r="I33" i="7"/>
  <c r="L33" i="7"/>
  <c r="O33" i="7"/>
  <c r="F33" i="7"/>
  <c r="I29" i="7"/>
  <c r="F29" i="7"/>
  <c r="R29" i="7"/>
  <c r="L29" i="7"/>
  <c r="O29" i="7"/>
  <c r="F23" i="7"/>
  <c r="I23" i="7"/>
  <c r="O23" i="7"/>
  <c r="L23" i="7"/>
  <c r="R23" i="7"/>
  <c r="L19" i="7"/>
  <c r="O19" i="7"/>
  <c r="R19" i="7"/>
  <c r="I19" i="7"/>
  <c r="F19" i="7"/>
  <c r="C395" i="7"/>
  <c r="C387" i="7"/>
  <c r="C371" i="7"/>
  <c r="C362" i="7"/>
  <c r="C344" i="7"/>
  <c r="I323" i="7"/>
  <c r="L323" i="7"/>
  <c r="R323" i="7"/>
  <c r="O323" i="7"/>
  <c r="F323" i="7"/>
  <c r="O309" i="7"/>
  <c r="F309" i="7"/>
  <c r="R309" i="7"/>
  <c r="I309" i="7"/>
  <c r="L309" i="7"/>
  <c r="O294" i="7"/>
  <c r="R294" i="7"/>
  <c r="L294" i="7"/>
  <c r="F294" i="7"/>
  <c r="I294" i="7"/>
  <c r="F276" i="7"/>
  <c r="R276" i="7"/>
  <c r="I276" i="7"/>
  <c r="O276" i="7"/>
  <c r="L276" i="7"/>
  <c r="C261" i="2"/>
  <c r="C263" i="7"/>
  <c r="C249" i="7"/>
  <c r="I236" i="7"/>
  <c r="R236" i="7"/>
  <c r="L236" i="7"/>
  <c r="O236" i="7"/>
  <c r="F222" i="7"/>
  <c r="L222" i="7"/>
  <c r="O222" i="7"/>
  <c r="R222" i="7"/>
  <c r="I222" i="7"/>
  <c r="O214" i="7"/>
  <c r="L214" i="7"/>
  <c r="F214" i="7"/>
  <c r="R214" i="7"/>
  <c r="I214" i="7"/>
  <c r="C210" i="7"/>
  <c r="C197" i="7"/>
  <c r="C184" i="7"/>
  <c r="F236" i="7"/>
  <c r="O383" i="7"/>
  <c r="F383" i="7"/>
  <c r="R383" i="7"/>
  <c r="L383" i="7"/>
  <c r="C366" i="7"/>
  <c r="O349" i="7"/>
  <c r="I349" i="7"/>
  <c r="L349" i="7"/>
  <c r="F349" i="7"/>
  <c r="R349" i="7"/>
  <c r="C335" i="7"/>
  <c r="C326" i="7"/>
  <c r="R314" i="7"/>
  <c r="O314" i="7"/>
  <c r="F314" i="7"/>
  <c r="L314" i="7"/>
  <c r="I314" i="7"/>
  <c r="L290" i="7"/>
  <c r="R290" i="7"/>
  <c r="O290" i="7"/>
  <c r="F290" i="7"/>
  <c r="I290" i="7"/>
  <c r="C268" i="7"/>
  <c r="O254" i="7"/>
  <c r="R254" i="7"/>
  <c r="F254" i="7"/>
  <c r="L254" i="7"/>
  <c r="C231" i="7"/>
  <c r="C172" i="7"/>
  <c r="C398" i="7"/>
  <c r="C390" i="7"/>
  <c r="C386" i="7"/>
  <c r="C382" i="7"/>
  <c r="C378" i="7"/>
  <c r="L374" i="7"/>
  <c r="O374" i="7"/>
  <c r="F374" i="7"/>
  <c r="I374" i="7"/>
  <c r="R374" i="7"/>
  <c r="C370" i="7"/>
  <c r="C365" i="7"/>
  <c r="C361" i="7"/>
  <c r="C357" i="7"/>
  <c r="C352" i="7"/>
  <c r="C348" i="7"/>
  <c r="C343" i="7"/>
  <c r="R338" i="7"/>
  <c r="L338" i="7"/>
  <c r="F338" i="7"/>
  <c r="O338" i="7"/>
  <c r="I338" i="7"/>
  <c r="C334" i="7"/>
  <c r="C329" i="7"/>
  <c r="F322" i="7"/>
  <c r="I322" i="7"/>
  <c r="O322" i="7"/>
  <c r="R322" i="7"/>
  <c r="L322" i="7"/>
  <c r="C317" i="7"/>
  <c r="L313" i="7"/>
  <c r="F313" i="7"/>
  <c r="O313" i="7"/>
  <c r="I313" i="7"/>
  <c r="R313" i="7"/>
  <c r="C308" i="7"/>
  <c r="I297" i="7"/>
  <c r="R297" i="7"/>
  <c r="L297" i="7"/>
  <c r="O297" i="7"/>
  <c r="C293" i="7"/>
  <c r="I289" i="7"/>
  <c r="L289" i="7"/>
  <c r="O289" i="7"/>
  <c r="F289" i="7"/>
  <c r="O284" i="7"/>
  <c r="R284" i="7"/>
  <c r="F284" i="7"/>
  <c r="L284" i="7"/>
  <c r="I284" i="7"/>
  <c r="L279" i="7"/>
  <c r="O279" i="7"/>
  <c r="R279" i="7"/>
  <c r="F279" i="7"/>
  <c r="C274" i="7"/>
  <c r="R274" i="7" s="1"/>
  <c r="O273" i="2"/>
  <c r="C267" i="7"/>
  <c r="C257" i="7"/>
  <c r="C252" i="7"/>
  <c r="C248" i="7"/>
  <c r="C243" i="7"/>
  <c r="C239" i="7"/>
  <c r="C234" i="7"/>
  <c r="C230" i="7"/>
  <c r="C225" i="7"/>
  <c r="C221" i="7"/>
  <c r="R221" i="7" s="1"/>
  <c r="O220" i="2"/>
  <c r="I217" i="7"/>
  <c r="O217" i="7"/>
  <c r="R217" i="7"/>
  <c r="L217" i="7"/>
  <c r="F217" i="7"/>
  <c r="R213" i="7"/>
  <c r="I213" i="7"/>
  <c r="O213" i="7"/>
  <c r="F213" i="7"/>
  <c r="I209" i="7"/>
  <c r="R209" i="7"/>
  <c r="O209" i="7"/>
  <c r="F209" i="7"/>
  <c r="L209" i="7"/>
  <c r="R204" i="7"/>
  <c r="O204" i="7"/>
  <c r="L204" i="7"/>
  <c r="I204" i="7"/>
  <c r="F204" i="7"/>
  <c r="M199" i="2"/>
  <c r="C200" i="7" s="1"/>
  <c r="R200" i="7" s="1"/>
  <c r="L196" i="7"/>
  <c r="F196" i="7"/>
  <c r="I196" i="7"/>
  <c r="R196" i="7"/>
  <c r="O196" i="7"/>
  <c r="C192" i="7"/>
  <c r="R187" i="7"/>
  <c r="O187" i="7"/>
  <c r="L187" i="7"/>
  <c r="I187" i="7"/>
  <c r="F187" i="7"/>
  <c r="C183" i="7"/>
  <c r="R179" i="7"/>
  <c r="I179" i="7"/>
  <c r="L179" i="7"/>
  <c r="F179" i="7"/>
  <c r="C175" i="7"/>
  <c r="L171" i="7"/>
  <c r="O171" i="7"/>
  <c r="F171" i="7"/>
  <c r="I171" i="7"/>
  <c r="R171" i="7"/>
  <c r="C167" i="7"/>
  <c r="L163" i="7"/>
  <c r="F163" i="7"/>
  <c r="O163" i="7"/>
  <c r="R163" i="7"/>
  <c r="I163" i="7"/>
  <c r="F297" i="7"/>
  <c r="I254" i="7"/>
  <c r="C391" i="7"/>
  <c r="C375" i="7"/>
  <c r="C358" i="7"/>
  <c r="C339" i="7"/>
  <c r="F318" i="7"/>
  <c r="R318" i="7"/>
  <c r="I318" i="7"/>
  <c r="O318" i="7"/>
  <c r="I286" i="7"/>
  <c r="L286" i="7"/>
  <c r="R286" i="7"/>
  <c r="O286" i="7"/>
  <c r="F286" i="7"/>
  <c r="I244" i="7"/>
  <c r="R244" i="7"/>
  <c r="O244" i="7"/>
  <c r="L244" i="7"/>
  <c r="F244" i="7"/>
  <c r="C168" i="7"/>
  <c r="C394" i="7"/>
  <c r="C385" i="7"/>
  <c r="C369" i="7"/>
  <c r="O342" i="7"/>
  <c r="R342" i="7"/>
  <c r="F342" i="7"/>
  <c r="L342" i="7"/>
  <c r="I342" i="7"/>
  <c r="F328" i="7"/>
  <c r="R328" i="7"/>
  <c r="I328" i="7"/>
  <c r="O328" i="7"/>
  <c r="L328" i="7"/>
  <c r="C325" i="7"/>
  <c r="C320" i="7"/>
  <c r="C316" i="7"/>
  <c r="C312" i="7"/>
  <c r="C296" i="7"/>
  <c r="C283" i="7"/>
  <c r="O278" i="7"/>
  <c r="R278" i="7"/>
  <c r="F278" i="7"/>
  <c r="I278" i="7"/>
  <c r="R273" i="7"/>
  <c r="I273" i="7"/>
  <c r="L273" i="7"/>
  <c r="O273" i="7"/>
  <c r="F273" i="7"/>
  <c r="R266" i="7"/>
  <c r="O266" i="7"/>
  <c r="I266" i="7"/>
  <c r="F266" i="7"/>
  <c r="R261" i="7"/>
  <c r="I261" i="7"/>
  <c r="L261" i="7"/>
  <c r="F261" i="7"/>
  <c r="O261" i="7"/>
  <c r="C256" i="7"/>
  <c r="R251" i="7"/>
  <c r="O251" i="7"/>
  <c r="L251" i="7"/>
  <c r="I251" i="7"/>
  <c r="F251" i="7"/>
  <c r="C246" i="7"/>
  <c r="I242" i="7"/>
  <c r="O242" i="7"/>
  <c r="L242" i="7"/>
  <c r="R242" i="7"/>
  <c r="F242" i="7"/>
  <c r="C238" i="7"/>
  <c r="O233" i="7"/>
  <c r="L233" i="7"/>
  <c r="R233" i="7"/>
  <c r="I233" i="7"/>
  <c r="F233" i="7"/>
  <c r="C227" i="7"/>
  <c r="F224" i="7"/>
  <c r="I224" i="7"/>
  <c r="L224" i="7"/>
  <c r="R224" i="7"/>
  <c r="O224" i="7"/>
  <c r="C220" i="7"/>
  <c r="F216" i="7"/>
  <c r="L216" i="7"/>
  <c r="O216" i="7"/>
  <c r="R216" i="7"/>
  <c r="I216" i="7"/>
  <c r="C212" i="7"/>
  <c r="F208" i="7"/>
  <c r="O208" i="7"/>
  <c r="I208" i="7"/>
  <c r="R208" i="7"/>
  <c r="L208" i="7"/>
  <c r="C203" i="7"/>
  <c r="R199" i="7"/>
  <c r="L199" i="7"/>
  <c r="I199" i="7"/>
  <c r="F199" i="7"/>
  <c r="O199" i="7"/>
  <c r="L195" i="7"/>
  <c r="I195" i="7"/>
  <c r="R195" i="7"/>
  <c r="O195" i="7"/>
  <c r="F195" i="7"/>
  <c r="R190" i="7"/>
  <c r="L190" i="7"/>
  <c r="F190" i="7"/>
  <c r="O190" i="7"/>
  <c r="I190" i="7"/>
  <c r="O186" i="7"/>
  <c r="I186" i="7"/>
  <c r="L186" i="7"/>
  <c r="R186" i="7"/>
  <c r="L182" i="7"/>
  <c r="I182" i="7"/>
  <c r="R182" i="7"/>
  <c r="O182" i="7"/>
  <c r="F182" i="7"/>
  <c r="O178" i="7"/>
  <c r="I178" i="7"/>
  <c r="R178" i="7"/>
  <c r="L178" i="7"/>
  <c r="F178" i="7"/>
  <c r="R174" i="7"/>
  <c r="F174" i="7"/>
  <c r="O174" i="7"/>
  <c r="I174" i="7"/>
  <c r="L174" i="7"/>
  <c r="R170" i="7"/>
  <c r="O170" i="7"/>
  <c r="L170" i="7"/>
  <c r="F170" i="7"/>
  <c r="I170" i="7"/>
  <c r="R166" i="7"/>
  <c r="O166" i="7"/>
  <c r="F166" i="7"/>
  <c r="I166" i="7"/>
  <c r="L166" i="7"/>
  <c r="R161" i="7"/>
  <c r="F161" i="7"/>
  <c r="O161" i="7"/>
  <c r="I161" i="7"/>
  <c r="L161" i="7"/>
  <c r="F186" i="7"/>
  <c r="L213" i="7"/>
  <c r="C397" i="7"/>
  <c r="C389" i="7"/>
  <c r="C377" i="7"/>
  <c r="I360" i="7"/>
  <c r="F360" i="7"/>
  <c r="L360" i="7"/>
  <c r="R360" i="7"/>
  <c r="O360" i="7"/>
  <c r="C347" i="7"/>
  <c r="C332" i="7"/>
  <c r="C307" i="7"/>
  <c r="O179" i="7"/>
  <c r="R289" i="7"/>
  <c r="O393" i="7"/>
  <c r="R393" i="7"/>
  <c r="F393" i="7"/>
  <c r="I393" i="7"/>
  <c r="L393" i="7"/>
  <c r="C381" i="7"/>
  <c r="I373" i="7"/>
  <c r="L373" i="7"/>
  <c r="R373" i="7"/>
  <c r="O373" i="7"/>
  <c r="C364" i="7"/>
  <c r="C355" i="7"/>
  <c r="C351" i="7"/>
  <c r="C292" i="7"/>
  <c r="F396" i="7"/>
  <c r="I396" i="7"/>
  <c r="R396" i="7"/>
  <c r="L396" i="7"/>
  <c r="O396" i="7"/>
  <c r="C392" i="7"/>
  <c r="C388" i="7"/>
  <c r="R384" i="7"/>
  <c r="O384" i="7"/>
  <c r="L384" i="7"/>
  <c r="I384" i="7"/>
  <c r="F384" i="7"/>
  <c r="C380" i="7"/>
  <c r="C376" i="7"/>
  <c r="C372" i="7"/>
  <c r="C368" i="7"/>
  <c r="F363" i="7"/>
  <c r="R363" i="7"/>
  <c r="O363" i="7"/>
  <c r="I363" i="7"/>
  <c r="L363" i="7"/>
  <c r="C359" i="7"/>
  <c r="L354" i="7"/>
  <c r="O354" i="7"/>
  <c r="F354" i="7"/>
  <c r="I354" i="7"/>
  <c r="R354" i="7"/>
  <c r="O350" i="7"/>
  <c r="F350" i="7"/>
  <c r="L350" i="7"/>
  <c r="R350" i="7"/>
  <c r="I350" i="7"/>
  <c r="C345" i="7"/>
  <c r="O340" i="7"/>
  <c r="L340" i="7"/>
  <c r="R340" i="7"/>
  <c r="F340" i="7"/>
  <c r="I340" i="7"/>
  <c r="O336" i="7"/>
  <c r="R336" i="7"/>
  <c r="F336" i="7"/>
  <c r="I336" i="7"/>
  <c r="L336" i="7"/>
  <c r="L331" i="7"/>
  <c r="O331" i="7"/>
  <c r="R331" i="7"/>
  <c r="F331" i="7"/>
  <c r="I331" i="7"/>
  <c r="O327" i="7"/>
  <c r="I327" i="7"/>
  <c r="R327" i="7"/>
  <c r="F327" i="7"/>
  <c r="C324" i="7"/>
  <c r="I319" i="7"/>
  <c r="L319" i="7"/>
  <c r="R319" i="7"/>
  <c r="F319" i="7"/>
  <c r="O319" i="7"/>
  <c r="C315" i="7"/>
  <c r="R310" i="7"/>
  <c r="O310" i="7"/>
  <c r="L310" i="7"/>
  <c r="I310" i="7"/>
  <c r="F310" i="7"/>
  <c r="C306" i="7"/>
  <c r="I295" i="7"/>
  <c r="O295" i="7"/>
  <c r="R295" i="7"/>
  <c r="F295" i="7"/>
  <c r="L295" i="7"/>
  <c r="C291" i="7"/>
  <c r="C287" i="7"/>
  <c r="C281" i="7"/>
  <c r="C277" i="7"/>
  <c r="C269" i="2"/>
  <c r="C271" i="7"/>
  <c r="O265" i="7"/>
  <c r="R265" i="7"/>
  <c r="F265" i="7"/>
  <c r="L265" i="7"/>
  <c r="I265" i="7"/>
  <c r="R260" i="7"/>
  <c r="O260" i="7"/>
  <c r="I260" i="7"/>
  <c r="L260" i="7"/>
  <c r="F260" i="7"/>
  <c r="R255" i="7"/>
  <c r="O255" i="7"/>
  <c r="I255" i="7"/>
  <c r="L255" i="7"/>
  <c r="F255" i="7"/>
  <c r="O250" i="7"/>
  <c r="R250" i="7"/>
  <c r="L250" i="7"/>
  <c r="F250" i="7"/>
  <c r="L245" i="7"/>
  <c r="O245" i="7"/>
  <c r="R245" i="7"/>
  <c r="F245" i="7"/>
  <c r="I245" i="7"/>
  <c r="R241" i="7"/>
  <c r="I241" i="7"/>
  <c r="O241" i="7"/>
  <c r="F241" i="7"/>
  <c r="L237" i="7"/>
  <c r="O237" i="7"/>
  <c r="R237" i="7"/>
  <c r="F237" i="7"/>
  <c r="I232" i="7"/>
  <c r="O232" i="7"/>
  <c r="F232" i="7"/>
  <c r="R232" i="7"/>
  <c r="L232" i="7"/>
  <c r="M222" i="2"/>
  <c r="C223" i="7" s="1"/>
  <c r="R223" i="7" s="1"/>
  <c r="C219" i="7"/>
  <c r="C215" i="7"/>
  <c r="C211" i="7"/>
  <c r="M205" i="2"/>
  <c r="C202" i="7"/>
  <c r="L198" i="7"/>
  <c r="O198" i="7"/>
  <c r="R198" i="7"/>
  <c r="F198" i="7"/>
  <c r="I198" i="7"/>
  <c r="C194" i="7"/>
  <c r="R189" i="7"/>
  <c r="O189" i="7"/>
  <c r="I189" i="7"/>
  <c r="L189" i="7"/>
  <c r="F189" i="7"/>
  <c r="C185" i="7"/>
  <c r="R181" i="7"/>
  <c r="I181" i="7"/>
  <c r="O181" i="7"/>
  <c r="L181" i="7"/>
  <c r="F181" i="7"/>
  <c r="C177" i="7"/>
  <c r="R173" i="7"/>
  <c r="L173" i="7"/>
  <c r="I173" i="7"/>
  <c r="F173" i="7"/>
  <c r="O173" i="7"/>
  <c r="C169" i="7"/>
  <c r="R165" i="7"/>
  <c r="I165" i="7"/>
  <c r="O165" i="7"/>
  <c r="F165" i="7"/>
  <c r="L165" i="7"/>
  <c r="C160" i="7"/>
  <c r="O156" i="7"/>
  <c r="F156" i="7"/>
  <c r="R156" i="7"/>
  <c r="L156" i="7"/>
  <c r="I156" i="7"/>
  <c r="C151" i="7"/>
  <c r="L147" i="7"/>
  <c r="O147" i="7"/>
  <c r="R147" i="7"/>
  <c r="F147" i="7"/>
  <c r="I147" i="7"/>
  <c r="C143" i="7"/>
  <c r="F139" i="7"/>
  <c r="O139" i="7"/>
  <c r="R139" i="7"/>
  <c r="I139" i="7"/>
  <c r="L139" i="7"/>
  <c r="C135" i="7"/>
  <c r="L130" i="7"/>
  <c r="R130" i="7"/>
  <c r="I130" i="7"/>
  <c r="O130" i="7"/>
  <c r="C126" i="7"/>
  <c r="O124" i="7"/>
  <c r="L124" i="7"/>
  <c r="R124" i="7"/>
  <c r="F124" i="7"/>
  <c r="I124" i="7"/>
  <c r="R120" i="7"/>
  <c r="O120" i="7"/>
  <c r="L120" i="7"/>
  <c r="F120" i="7"/>
  <c r="I120" i="7"/>
  <c r="R116" i="7"/>
  <c r="L116" i="7"/>
  <c r="F116" i="7"/>
  <c r="I116" i="7"/>
  <c r="O116" i="7"/>
  <c r="R111" i="7"/>
  <c r="F111" i="7"/>
  <c r="L111" i="7"/>
  <c r="O111" i="7"/>
  <c r="I111" i="7"/>
  <c r="R106" i="7"/>
  <c r="F106" i="7"/>
  <c r="O106" i="7"/>
  <c r="L106" i="7"/>
  <c r="I106" i="7"/>
  <c r="O103" i="7"/>
  <c r="F103" i="7"/>
  <c r="R103" i="7"/>
  <c r="L103" i="7"/>
  <c r="I103" i="7"/>
  <c r="C99" i="7"/>
  <c r="O95" i="7"/>
  <c r="R95" i="7"/>
  <c r="F95" i="7"/>
  <c r="L95" i="7"/>
  <c r="I95" i="7"/>
  <c r="C90" i="7"/>
  <c r="I86" i="7"/>
  <c r="R86" i="7"/>
  <c r="F86" i="7"/>
  <c r="L86" i="7"/>
  <c r="C78" i="2"/>
  <c r="C80" i="7"/>
  <c r="L74" i="7"/>
  <c r="I74" i="7"/>
  <c r="R74" i="7"/>
  <c r="O74" i="7"/>
  <c r="F74" i="7"/>
  <c r="C69" i="7"/>
  <c r="R65" i="7"/>
  <c r="F65" i="7"/>
  <c r="O65" i="7"/>
  <c r="I65" i="7"/>
  <c r="L65" i="7"/>
  <c r="C60" i="7"/>
  <c r="R55" i="7"/>
  <c r="I55" i="7"/>
  <c r="F55" i="7"/>
  <c r="O55" i="7"/>
  <c r="L55" i="7"/>
  <c r="C51" i="7"/>
  <c r="R47" i="7"/>
  <c r="L47" i="7"/>
  <c r="I47" i="7"/>
  <c r="O47" i="7"/>
  <c r="F47" i="7"/>
  <c r="C42" i="7"/>
  <c r="R38" i="7"/>
  <c r="L38" i="7"/>
  <c r="F38" i="7"/>
  <c r="O38" i="7"/>
  <c r="C34" i="7"/>
  <c r="R30" i="7"/>
  <c r="L30" i="7"/>
  <c r="F30" i="7"/>
  <c r="O30" i="7"/>
  <c r="I30" i="7"/>
  <c r="C24" i="7"/>
  <c r="I20" i="7"/>
  <c r="R20" i="7"/>
  <c r="L20" i="7"/>
  <c r="O20" i="7"/>
  <c r="F20" i="7"/>
  <c r="I383" i="7"/>
  <c r="L327" i="7"/>
  <c r="F157" i="7"/>
  <c r="O157" i="7"/>
  <c r="I157" i="7"/>
  <c r="R157" i="7"/>
  <c r="L157" i="7"/>
  <c r="R153" i="7"/>
  <c r="O153" i="7"/>
  <c r="L153" i="7"/>
  <c r="F153" i="7"/>
  <c r="I153" i="7"/>
  <c r="R148" i="7"/>
  <c r="I148" i="7"/>
  <c r="L148" i="7"/>
  <c r="O148" i="7"/>
  <c r="F148" i="7"/>
  <c r="O144" i="7"/>
  <c r="F144" i="7"/>
  <c r="R144" i="7"/>
  <c r="I144" i="7"/>
  <c r="R140" i="7"/>
  <c r="I140" i="7"/>
  <c r="F140" i="7"/>
  <c r="O140" i="7"/>
  <c r="L140" i="7"/>
  <c r="O136" i="7"/>
  <c r="R136" i="7"/>
  <c r="L136" i="7"/>
  <c r="I136" i="7"/>
  <c r="F136" i="7"/>
  <c r="R131" i="7"/>
  <c r="O131" i="7"/>
  <c r="I131" i="7"/>
  <c r="L131" i="7"/>
  <c r="F131" i="7"/>
  <c r="L127" i="7"/>
  <c r="F127" i="7"/>
  <c r="R127" i="7"/>
  <c r="I127" i="7"/>
  <c r="O127" i="7"/>
  <c r="R125" i="7"/>
  <c r="O125" i="7"/>
  <c r="L125" i="7"/>
  <c r="F125" i="7"/>
  <c r="I125" i="7"/>
  <c r="F121" i="7"/>
  <c r="O121" i="7"/>
  <c r="L121" i="7"/>
  <c r="R121" i="7"/>
  <c r="R117" i="7"/>
  <c r="F117" i="7"/>
  <c r="O117" i="7"/>
  <c r="I117" i="7"/>
  <c r="L117" i="7"/>
  <c r="O112" i="7"/>
  <c r="L112" i="7"/>
  <c r="I112" i="7"/>
  <c r="F112" i="7"/>
  <c r="R108" i="7"/>
  <c r="F108" i="7"/>
  <c r="I108" i="7"/>
  <c r="L108" i="7"/>
  <c r="O108" i="7"/>
  <c r="F104" i="7"/>
  <c r="I104" i="7"/>
  <c r="R104" i="7"/>
  <c r="L104" i="7"/>
  <c r="O104" i="7"/>
  <c r="R100" i="7"/>
  <c r="O100" i="7"/>
  <c r="I100" i="7"/>
  <c r="L100" i="7"/>
  <c r="F100" i="7"/>
  <c r="O96" i="7"/>
  <c r="F96" i="7"/>
  <c r="L96" i="7"/>
  <c r="I96" i="7"/>
  <c r="R96" i="7"/>
  <c r="L92" i="7"/>
  <c r="R92" i="7"/>
  <c r="O92" i="7"/>
  <c r="I92" i="7"/>
  <c r="L87" i="7"/>
  <c r="F87" i="7"/>
  <c r="O87" i="7"/>
  <c r="I87" i="7"/>
  <c r="R87" i="7"/>
  <c r="L82" i="7"/>
  <c r="O82" i="7"/>
  <c r="R82" i="7"/>
  <c r="F82" i="7"/>
  <c r="I82" i="7"/>
  <c r="R75" i="7"/>
  <c r="O75" i="7"/>
  <c r="I75" i="7"/>
  <c r="L75" i="7"/>
  <c r="F75" i="7"/>
  <c r="O70" i="7"/>
  <c r="I70" i="7"/>
  <c r="R70" i="7"/>
  <c r="F70" i="7"/>
  <c r="L70" i="7"/>
  <c r="L66" i="7"/>
  <c r="O66" i="7"/>
  <c r="I66" i="7"/>
  <c r="F66" i="7"/>
  <c r="R66" i="7"/>
  <c r="O62" i="7"/>
  <c r="F62" i="7"/>
  <c r="I62" i="7"/>
  <c r="L62" i="7"/>
  <c r="R62" i="7"/>
  <c r="L56" i="7"/>
  <c r="R56" i="7"/>
  <c r="I56" i="7"/>
  <c r="F56" i="7"/>
  <c r="O56" i="7"/>
  <c r="R52" i="7"/>
  <c r="I52" i="7"/>
  <c r="L52" i="7"/>
  <c r="O52" i="7"/>
  <c r="F52" i="7"/>
  <c r="I48" i="7"/>
  <c r="R48" i="7"/>
  <c r="L48" i="7"/>
  <c r="O48" i="7"/>
  <c r="F48" i="7"/>
  <c r="R43" i="7"/>
  <c r="L43" i="7"/>
  <c r="F43" i="7"/>
  <c r="I43" i="7"/>
  <c r="R39" i="7"/>
  <c r="F39" i="7"/>
  <c r="L39" i="7"/>
  <c r="O39" i="7"/>
  <c r="I39" i="7"/>
  <c r="R35" i="7"/>
  <c r="F35" i="7"/>
  <c r="I35" i="7"/>
  <c r="O35" i="7"/>
  <c r="L35" i="7"/>
  <c r="R31" i="7"/>
  <c r="F31" i="7"/>
  <c r="L31" i="7"/>
  <c r="O31" i="7"/>
  <c r="R25" i="7"/>
  <c r="O25" i="7"/>
  <c r="I25" i="7"/>
  <c r="F25" i="7"/>
  <c r="O21" i="7"/>
  <c r="I21" i="7"/>
  <c r="R21" i="7"/>
  <c r="L21" i="7"/>
  <c r="F21" i="7"/>
  <c r="F158" i="7"/>
  <c r="O43" i="7"/>
  <c r="L144" i="7"/>
  <c r="R158" i="7"/>
  <c r="O158" i="7"/>
  <c r="R154" i="7"/>
  <c r="F154" i="7"/>
  <c r="O154" i="7"/>
  <c r="L154" i="7"/>
  <c r="I154" i="7"/>
  <c r="R149" i="7"/>
  <c r="F149" i="7"/>
  <c r="L149" i="7"/>
  <c r="O149" i="7"/>
  <c r="O145" i="7"/>
  <c r="I145" i="7"/>
  <c r="F145" i="7"/>
  <c r="R145" i="7"/>
  <c r="L145" i="7"/>
  <c r="R141" i="7"/>
  <c r="L141" i="7"/>
  <c r="O141" i="7"/>
  <c r="L137" i="7"/>
  <c r="I137" i="7"/>
  <c r="R137" i="7"/>
  <c r="F137" i="7"/>
  <c r="O137" i="7"/>
  <c r="R133" i="7"/>
  <c r="O133" i="7"/>
  <c r="L133" i="7"/>
  <c r="F133" i="7"/>
  <c r="R128" i="7"/>
  <c r="O128" i="7"/>
  <c r="F128" i="7"/>
  <c r="I128" i="7"/>
  <c r="R122" i="7"/>
  <c r="I122" i="7"/>
  <c r="L122" i="7"/>
  <c r="O122" i="7"/>
  <c r="I118" i="7"/>
  <c r="F118" i="7"/>
  <c r="R118" i="7"/>
  <c r="O118" i="7"/>
  <c r="R113" i="7"/>
  <c r="O113" i="7"/>
  <c r="I113" i="7"/>
  <c r="L113" i="7"/>
  <c r="R109" i="7"/>
  <c r="L109" i="7"/>
  <c r="F109" i="7"/>
  <c r="O109" i="7"/>
  <c r="I109" i="7"/>
  <c r="R105" i="7"/>
  <c r="I105" i="7"/>
  <c r="O105" i="7"/>
  <c r="F105" i="7"/>
  <c r="L101" i="7"/>
  <c r="I101" i="7"/>
  <c r="O101" i="7"/>
  <c r="F101" i="7"/>
  <c r="R101" i="7"/>
  <c r="R97" i="7"/>
  <c r="F97" i="7"/>
  <c r="I97" i="7"/>
  <c r="L97" i="7"/>
  <c r="O97" i="7"/>
  <c r="R93" i="7"/>
  <c r="F93" i="7"/>
  <c r="L93" i="7"/>
  <c r="O93" i="7"/>
  <c r="I93" i="7"/>
  <c r="R88" i="7"/>
  <c r="F88" i="7"/>
  <c r="O88" i="7"/>
  <c r="I88" i="7"/>
  <c r="L88" i="7"/>
  <c r="L83" i="7"/>
  <c r="I83" i="7"/>
  <c r="F83" i="7"/>
  <c r="R83" i="7"/>
  <c r="O83" i="7"/>
  <c r="L77" i="7"/>
  <c r="F77" i="7"/>
  <c r="R77" i="7"/>
  <c r="I77" i="7"/>
  <c r="O77" i="7"/>
  <c r="R72" i="7"/>
  <c r="I72" i="7"/>
  <c r="L72" i="7"/>
  <c r="F72" i="7"/>
  <c r="O72" i="7"/>
  <c r="R67" i="7"/>
  <c r="O67" i="7"/>
  <c r="F67" i="7"/>
  <c r="L67" i="7"/>
  <c r="I67" i="7"/>
  <c r="R63" i="7"/>
  <c r="I63" i="7"/>
  <c r="O63" i="7"/>
  <c r="L63" i="7"/>
  <c r="F63" i="7"/>
  <c r="L57" i="7"/>
  <c r="R57" i="7"/>
  <c r="O57" i="7"/>
  <c r="F57" i="7"/>
  <c r="R53" i="7"/>
  <c r="I53" i="7"/>
  <c r="L53" i="7"/>
  <c r="O53" i="7"/>
  <c r="F53" i="7"/>
  <c r="L49" i="7"/>
  <c r="F49" i="7"/>
  <c r="O49" i="7"/>
  <c r="I49" i="7"/>
  <c r="L44" i="7"/>
  <c r="F44" i="7"/>
  <c r="R44" i="7"/>
  <c r="I44" i="7"/>
  <c r="R40" i="7"/>
  <c r="O40" i="7"/>
  <c r="I40" i="7"/>
  <c r="F40" i="7"/>
  <c r="L40" i="7"/>
  <c r="L36" i="7"/>
  <c r="R36" i="7"/>
  <c r="I36" i="7"/>
  <c r="O36" i="7"/>
  <c r="F36" i="7"/>
  <c r="R32" i="7"/>
  <c r="I32" i="7"/>
  <c r="O32" i="7"/>
  <c r="F32" i="7"/>
  <c r="L32" i="7"/>
  <c r="F28" i="7"/>
  <c r="R28" i="7"/>
  <c r="I28" i="7"/>
  <c r="L28" i="7"/>
  <c r="R22" i="7"/>
  <c r="L22" i="7"/>
  <c r="F22" i="7"/>
  <c r="O22" i="7"/>
  <c r="I22" i="7"/>
  <c r="I121" i="7"/>
  <c r="F92" i="7"/>
  <c r="L105" i="7"/>
  <c r="I141" i="7"/>
  <c r="R49" i="7"/>
  <c r="C271" i="2"/>
  <c r="J401" i="2"/>
  <c r="M7" i="2" s="1"/>
  <c r="G401" i="2"/>
  <c r="M8" i="2" s="1"/>
  <c r="L49" i="3"/>
  <c r="L51" i="3" s="1"/>
  <c r="D48" i="3" s="1"/>
  <c r="D50" i="3" s="1"/>
  <c r="D56" i="3" s="1"/>
  <c r="C355" i="2"/>
  <c r="C366" i="2"/>
  <c r="C345" i="2"/>
  <c r="C258" i="2"/>
  <c r="C332" i="2"/>
  <c r="C281" i="2"/>
  <c r="C320" i="2"/>
  <c r="C284" i="2"/>
  <c r="C304" i="2"/>
  <c r="C90" i="2"/>
  <c r="C161" i="2"/>
  <c r="C234" i="2"/>
  <c r="C340" i="2"/>
  <c r="C151" i="2"/>
  <c r="C263" i="2"/>
  <c r="C106" i="2"/>
  <c r="C274" i="2"/>
  <c r="C252" i="2"/>
  <c r="C228" i="2"/>
  <c r="C310" i="2"/>
  <c r="C336" i="2"/>
  <c r="C246" i="2"/>
  <c r="C287" i="2"/>
  <c r="C131" i="2"/>
  <c r="C114" i="2"/>
  <c r="C75" i="2"/>
  <c r="C57" i="2"/>
  <c r="C80" i="2"/>
  <c r="C70" i="2"/>
  <c r="C26" i="2"/>
  <c r="C60" i="2"/>
  <c r="C16" i="2"/>
  <c r="C83" i="2"/>
  <c r="C44" i="2"/>
  <c r="C206" i="2" l="1"/>
  <c r="C207" i="7" s="1"/>
  <c r="C190" i="2"/>
  <c r="C191" i="7" s="1"/>
  <c r="M401" i="2"/>
  <c r="M9" i="2" s="1"/>
  <c r="I200" i="7"/>
  <c r="F223" i="7"/>
  <c r="I76" i="7"/>
  <c r="R76" i="7"/>
  <c r="F200" i="7"/>
  <c r="O200" i="7"/>
  <c r="L200" i="7"/>
  <c r="O223" i="7"/>
  <c r="L223" i="7"/>
  <c r="F71" i="7"/>
  <c r="I223" i="7"/>
  <c r="O221" i="7"/>
  <c r="L221" i="7"/>
  <c r="I221" i="7"/>
  <c r="F221" i="7"/>
  <c r="R71" i="7"/>
  <c r="I274" i="7"/>
  <c r="I272" i="7" s="1"/>
  <c r="F274" i="7"/>
  <c r="F272" i="7" s="1"/>
  <c r="O274" i="7"/>
  <c r="O272" i="7" s="1"/>
  <c r="F81" i="7"/>
  <c r="L274" i="7"/>
  <c r="L272" i="7" s="1"/>
  <c r="P260" i="2"/>
  <c r="R81" i="7"/>
  <c r="L71" i="7"/>
  <c r="I71" i="7"/>
  <c r="O76" i="7"/>
  <c r="I81" i="7"/>
  <c r="O71" i="7"/>
  <c r="F76" i="7"/>
  <c r="O81" i="7"/>
  <c r="R272" i="7"/>
  <c r="C71" i="7"/>
  <c r="C27" i="7"/>
  <c r="C247" i="7"/>
  <c r="C264" i="7"/>
  <c r="O42" i="7"/>
  <c r="F42" i="7"/>
  <c r="L42" i="7"/>
  <c r="R42" i="7"/>
  <c r="I42" i="7"/>
  <c r="R135" i="7"/>
  <c r="I135" i="7"/>
  <c r="L135" i="7"/>
  <c r="O135" i="7"/>
  <c r="F135" i="7"/>
  <c r="O202" i="7"/>
  <c r="L202" i="7"/>
  <c r="F202" i="7"/>
  <c r="I202" i="7"/>
  <c r="R202" i="7"/>
  <c r="O219" i="7"/>
  <c r="R219" i="7"/>
  <c r="F219" i="7"/>
  <c r="L219" i="7"/>
  <c r="I219" i="7"/>
  <c r="R376" i="7"/>
  <c r="I376" i="7"/>
  <c r="F376" i="7"/>
  <c r="O376" i="7"/>
  <c r="L376" i="7"/>
  <c r="I364" i="7"/>
  <c r="L364" i="7"/>
  <c r="R364" i="7"/>
  <c r="O364" i="7"/>
  <c r="F364" i="7"/>
  <c r="I389" i="7"/>
  <c r="L389" i="7"/>
  <c r="R389" i="7"/>
  <c r="O389" i="7"/>
  <c r="F389" i="7"/>
  <c r="O246" i="7"/>
  <c r="R246" i="7"/>
  <c r="L246" i="7"/>
  <c r="I246" i="7"/>
  <c r="F246" i="7"/>
  <c r="O358" i="7"/>
  <c r="F358" i="7"/>
  <c r="L358" i="7"/>
  <c r="R358" i="7"/>
  <c r="I358" i="7"/>
  <c r="O293" i="7"/>
  <c r="I293" i="7"/>
  <c r="R293" i="7"/>
  <c r="L293" i="7"/>
  <c r="F293" i="7"/>
  <c r="O378" i="7"/>
  <c r="R378" i="7"/>
  <c r="I378" i="7"/>
  <c r="F378" i="7"/>
  <c r="L378" i="7"/>
  <c r="L398" i="7"/>
  <c r="R398" i="7"/>
  <c r="O398" i="7"/>
  <c r="I398" i="7"/>
  <c r="F398" i="7"/>
  <c r="L335" i="7"/>
  <c r="O335" i="7"/>
  <c r="R335" i="7"/>
  <c r="F335" i="7"/>
  <c r="I335" i="7"/>
  <c r="I197" i="7"/>
  <c r="O197" i="7"/>
  <c r="R197" i="7"/>
  <c r="F197" i="7"/>
  <c r="L197" i="7"/>
  <c r="L81" i="7"/>
  <c r="R194" i="7"/>
  <c r="O194" i="7"/>
  <c r="F194" i="7"/>
  <c r="L194" i="7"/>
  <c r="I194" i="7"/>
  <c r="F277" i="7"/>
  <c r="I277" i="7"/>
  <c r="L277" i="7"/>
  <c r="O277" i="7"/>
  <c r="R277" i="7"/>
  <c r="I345" i="7"/>
  <c r="O345" i="7"/>
  <c r="R345" i="7"/>
  <c r="F345" i="7"/>
  <c r="L345" i="7"/>
  <c r="F388" i="7"/>
  <c r="O388" i="7"/>
  <c r="R388" i="7"/>
  <c r="I388" i="7"/>
  <c r="L388" i="7"/>
  <c r="O238" i="7"/>
  <c r="R238" i="7"/>
  <c r="I238" i="7"/>
  <c r="L238" i="7"/>
  <c r="F238" i="7"/>
  <c r="O316" i="7"/>
  <c r="I316" i="7"/>
  <c r="F316" i="7"/>
  <c r="L316" i="7"/>
  <c r="R316" i="7"/>
  <c r="R369" i="7"/>
  <c r="O369" i="7"/>
  <c r="I369" i="7"/>
  <c r="F369" i="7"/>
  <c r="L369" i="7"/>
  <c r="R192" i="7"/>
  <c r="F192" i="7"/>
  <c r="L192" i="7"/>
  <c r="O192" i="7"/>
  <c r="I192" i="7"/>
  <c r="L230" i="7"/>
  <c r="I230" i="7"/>
  <c r="F230" i="7"/>
  <c r="R230" i="7"/>
  <c r="O230" i="7"/>
  <c r="I248" i="7"/>
  <c r="L248" i="7"/>
  <c r="R248" i="7"/>
  <c r="O248" i="7"/>
  <c r="F248" i="7"/>
  <c r="R352" i="7"/>
  <c r="I352" i="7"/>
  <c r="L352" i="7"/>
  <c r="F352" i="7"/>
  <c r="O352" i="7"/>
  <c r="O370" i="7"/>
  <c r="I370" i="7"/>
  <c r="R370" i="7"/>
  <c r="F370" i="7"/>
  <c r="L370" i="7"/>
  <c r="O387" i="7"/>
  <c r="L387" i="7"/>
  <c r="R387" i="7"/>
  <c r="I387" i="7"/>
  <c r="F387" i="7"/>
  <c r="L76" i="7"/>
  <c r="R138" i="7"/>
  <c r="O138" i="7"/>
  <c r="I138" i="7"/>
  <c r="L138" i="7"/>
  <c r="F138" i="7"/>
  <c r="R155" i="7"/>
  <c r="L155" i="7"/>
  <c r="F155" i="7"/>
  <c r="I155" i="7"/>
  <c r="O155" i="7"/>
  <c r="R180" i="7"/>
  <c r="L180" i="7"/>
  <c r="F180" i="7"/>
  <c r="O180" i="7"/>
  <c r="I180" i="7"/>
  <c r="O280" i="7"/>
  <c r="F280" i="7"/>
  <c r="R280" i="7"/>
  <c r="L280" i="7"/>
  <c r="I280" i="7"/>
  <c r="C152" i="7"/>
  <c r="C81" i="7"/>
  <c r="C282" i="7"/>
  <c r="O34" i="7"/>
  <c r="I34" i="7"/>
  <c r="I27" i="7" s="1"/>
  <c r="R34" i="7"/>
  <c r="L34" i="7"/>
  <c r="F34" i="7"/>
  <c r="L99" i="7"/>
  <c r="R99" i="7"/>
  <c r="O99" i="7"/>
  <c r="I99" i="7"/>
  <c r="F99" i="7"/>
  <c r="R126" i="7"/>
  <c r="L126" i="7"/>
  <c r="F126" i="7"/>
  <c r="I126" i="7"/>
  <c r="O126" i="7"/>
  <c r="O185" i="7"/>
  <c r="L185" i="7"/>
  <c r="I185" i="7"/>
  <c r="R185" i="7"/>
  <c r="F185" i="7"/>
  <c r="C206" i="7"/>
  <c r="F380" i="7"/>
  <c r="I380" i="7"/>
  <c r="O380" i="7"/>
  <c r="L380" i="7"/>
  <c r="R380" i="7"/>
  <c r="R292" i="7"/>
  <c r="O292" i="7"/>
  <c r="F292" i="7"/>
  <c r="L292" i="7"/>
  <c r="I292" i="7"/>
  <c r="I397" i="7"/>
  <c r="L397" i="7"/>
  <c r="O397" i="7"/>
  <c r="F397" i="7"/>
  <c r="R397" i="7"/>
  <c r="R227" i="7"/>
  <c r="O227" i="7"/>
  <c r="L227" i="7"/>
  <c r="I227" i="7"/>
  <c r="F227" i="7"/>
  <c r="O375" i="7"/>
  <c r="R375" i="7"/>
  <c r="I375" i="7"/>
  <c r="L375" i="7"/>
  <c r="F375" i="7"/>
  <c r="R183" i="7"/>
  <c r="F183" i="7"/>
  <c r="I183" i="7"/>
  <c r="L183" i="7"/>
  <c r="O183" i="7"/>
  <c r="L382" i="7"/>
  <c r="R382" i="7"/>
  <c r="O382" i="7"/>
  <c r="F382" i="7"/>
  <c r="I382" i="7"/>
  <c r="I172" i="7"/>
  <c r="R172" i="7"/>
  <c r="L172" i="7"/>
  <c r="O172" i="7"/>
  <c r="F172" i="7"/>
  <c r="F268" i="7"/>
  <c r="O268" i="7"/>
  <c r="I268" i="7"/>
  <c r="L268" i="7"/>
  <c r="R268" i="7"/>
  <c r="I210" i="7"/>
  <c r="L210" i="7"/>
  <c r="R210" i="7"/>
  <c r="F210" i="7"/>
  <c r="O210" i="7"/>
  <c r="L249" i="7"/>
  <c r="R249" i="7"/>
  <c r="O249" i="7"/>
  <c r="I249" i="7"/>
  <c r="F249" i="7"/>
  <c r="C311" i="7"/>
  <c r="R24" i="7"/>
  <c r="R17" i="7" s="1"/>
  <c r="F24" i="7"/>
  <c r="F17" i="7" s="1"/>
  <c r="I24" i="7"/>
  <c r="I17" i="7" s="1"/>
  <c r="O24" i="7"/>
  <c r="O17" i="7" s="1"/>
  <c r="L24" i="7"/>
  <c r="L17" i="7" s="1"/>
  <c r="R90" i="7"/>
  <c r="R84" i="7" s="1"/>
  <c r="L90" i="7"/>
  <c r="L84" i="7" s="1"/>
  <c r="F90" i="7"/>
  <c r="F84" i="7" s="1"/>
  <c r="I90" i="7"/>
  <c r="I84" i="7" s="1"/>
  <c r="O90" i="7"/>
  <c r="O84" i="7" s="1"/>
  <c r="O177" i="7"/>
  <c r="I177" i="7"/>
  <c r="R177" i="7"/>
  <c r="L177" i="7"/>
  <c r="F177" i="7"/>
  <c r="R281" i="7"/>
  <c r="O281" i="7"/>
  <c r="L281" i="7"/>
  <c r="I281" i="7"/>
  <c r="F281" i="7"/>
  <c r="R392" i="7"/>
  <c r="O392" i="7"/>
  <c r="L392" i="7"/>
  <c r="I392" i="7"/>
  <c r="F392" i="7"/>
  <c r="I307" i="7"/>
  <c r="L307" i="7"/>
  <c r="R307" i="7"/>
  <c r="O307" i="7"/>
  <c r="F307" i="7"/>
  <c r="R220" i="7"/>
  <c r="L220" i="7"/>
  <c r="I220" i="7"/>
  <c r="F220" i="7"/>
  <c r="O220" i="7"/>
  <c r="O283" i="7"/>
  <c r="O282" i="7" s="1"/>
  <c r="R283" i="7"/>
  <c r="R282" i="7" s="1"/>
  <c r="I283" i="7"/>
  <c r="I282" i="7" s="1"/>
  <c r="F283" i="7"/>
  <c r="F282" i="7" s="1"/>
  <c r="L283" i="7"/>
  <c r="L282" i="7" s="1"/>
  <c r="L320" i="7"/>
  <c r="O320" i="7"/>
  <c r="R320" i="7"/>
  <c r="I320" i="7"/>
  <c r="F320" i="7"/>
  <c r="O385" i="7"/>
  <c r="F385" i="7"/>
  <c r="L385" i="7"/>
  <c r="R385" i="7"/>
  <c r="I385" i="7"/>
  <c r="O234" i="7"/>
  <c r="R234" i="7"/>
  <c r="L234" i="7"/>
  <c r="I234" i="7"/>
  <c r="F234" i="7"/>
  <c r="R252" i="7"/>
  <c r="L252" i="7"/>
  <c r="F252" i="7"/>
  <c r="O252" i="7"/>
  <c r="I252" i="7"/>
  <c r="L357" i="7"/>
  <c r="O357" i="7"/>
  <c r="R357" i="7"/>
  <c r="I357" i="7"/>
  <c r="F357" i="7"/>
  <c r="O344" i="7"/>
  <c r="R344" i="7"/>
  <c r="L344" i="7"/>
  <c r="F344" i="7"/>
  <c r="I344" i="7"/>
  <c r="L395" i="7"/>
  <c r="R395" i="7"/>
  <c r="O395" i="7"/>
  <c r="F395" i="7"/>
  <c r="I395" i="7"/>
  <c r="L142" i="7"/>
  <c r="O142" i="7"/>
  <c r="F142" i="7"/>
  <c r="R142" i="7"/>
  <c r="I142" i="7"/>
  <c r="O159" i="7"/>
  <c r="F159" i="7"/>
  <c r="R159" i="7"/>
  <c r="I159" i="7"/>
  <c r="L159" i="7"/>
  <c r="R188" i="7"/>
  <c r="L188" i="7"/>
  <c r="F188" i="7"/>
  <c r="O188" i="7"/>
  <c r="I188" i="7"/>
  <c r="C333" i="7"/>
  <c r="C229" i="7"/>
  <c r="R80" i="7"/>
  <c r="R79" i="7" s="1"/>
  <c r="L80" i="7"/>
  <c r="L79" i="7" s="1"/>
  <c r="F80" i="7"/>
  <c r="F79" i="7" s="1"/>
  <c r="O80" i="7"/>
  <c r="O79" i="7" s="1"/>
  <c r="I80" i="7"/>
  <c r="I79" i="7" s="1"/>
  <c r="I169" i="7"/>
  <c r="R169" i="7"/>
  <c r="L169" i="7"/>
  <c r="F169" i="7"/>
  <c r="O169" i="7"/>
  <c r="R211" i="7"/>
  <c r="L211" i="7"/>
  <c r="O211" i="7"/>
  <c r="F211" i="7"/>
  <c r="I211" i="7"/>
  <c r="L324" i="7"/>
  <c r="O324" i="7"/>
  <c r="I324" i="7"/>
  <c r="R324" i="7"/>
  <c r="F324" i="7"/>
  <c r="R368" i="7"/>
  <c r="O368" i="7"/>
  <c r="L368" i="7"/>
  <c r="F368" i="7"/>
  <c r="I368" i="7"/>
  <c r="F351" i="7"/>
  <c r="I351" i="7"/>
  <c r="O351" i="7"/>
  <c r="L351" i="7"/>
  <c r="R351" i="7"/>
  <c r="R212" i="7"/>
  <c r="F212" i="7"/>
  <c r="O212" i="7"/>
  <c r="L212" i="7"/>
  <c r="I212" i="7"/>
  <c r="O394" i="7"/>
  <c r="I394" i="7"/>
  <c r="R394" i="7"/>
  <c r="F394" i="7"/>
  <c r="L394" i="7"/>
  <c r="O391" i="7"/>
  <c r="R391" i="7"/>
  <c r="F391" i="7"/>
  <c r="L391" i="7"/>
  <c r="I391" i="7"/>
  <c r="R175" i="7"/>
  <c r="I175" i="7"/>
  <c r="O175" i="7"/>
  <c r="F175" i="7"/>
  <c r="L175" i="7"/>
  <c r="F329" i="7"/>
  <c r="R329" i="7"/>
  <c r="L329" i="7"/>
  <c r="O329" i="7"/>
  <c r="I329" i="7"/>
  <c r="O386" i="7"/>
  <c r="R386" i="7"/>
  <c r="I386" i="7"/>
  <c r="F386" i="7"/>
  <c r="L386" i="7"/>
  <c r="F231" i="7"/>
  <c r="L231" i="7"/>
  <c r="I231" i="7"/>
  <c r="O231" i="7"/>
  <c r="R231" i="7"/>
  <c r="F263" i="7"/>
  <c r="F262" i="7" s="1"/>
  <c r="L263" i="7"/>
  <c r="L262" i="7" s="1"/>
  <c r="O263" i="7"/>
  <c r="O262" i="7" s="1"/>
  <c r="I263" i="7"/>
  <c r="I262" i="7" s="1"/>
  <c r="R263" i="7"/>
  <c r="R262" i="7" s="1"/>
  <c r="C341" i="7"/>
  <c r="C45" i="7"/>
  <c r="C76" i="7"/>
  <c r="C235" i="7"/>
  <c r="C84" i="7"/>
  <c r="C253" i="7"/>
  <c r="C162" i="7"/>
  <c r="C346" i="7"/>
  <c r="I69" i="7"/>
  <c r="I61" i="7" s="1"/>
  <c r="R69" i="7"/>
  <c r="R61" i="7" s="1"/>
  <c r="F69" i="7"/>
  <c r="F61" i="7" s="1"/>
  <c r="O69" i="7"/>
  <c r="O61" i="7" s="1"/>
  <c r="L69" i="7"/>
  <c r="L61" i="7" s="1"/>
  <c r="C79" i="7"/>
  <c r="I160" i="7"/>
  <c r="R160" i="7"/>
  <c r="F160" i="7"/>
  <c r="L160" i="7"/>
  <c r="O160" i="7"/>
  <c r="L287" i="7"/>
  <c r="O287" i="7"/>
  <c r="R287" i="7"/>
  <c r="F287" i="7"/>
  <c r="I287" i="7"/>
  <c r="I315" i="7"/>
  <c r="O315" i="7"/>
  <c r="R315" i="7"/>
  <c r="L315" i="7"/>
  <c r="F315" i="7"/>
  <c r="R359" i="7"/>
  <c r="I359" i="7"/>
  <c r="F359" i="7"/>
  <c r="O359" i="7"/>
  <c r="L359" i="7"/>
  <c r="O332" i="7"/>
  <c r="F332" i="7"/>
  <c r="I332" i="7"/>
  <c r="R332" i="7"/>
  <c r="L332" i="7"/>
  <c r="O203" i="7"/>
  <c r="L203" i="7"/>
  <c r="F203" i="7"/>
  <c r="I203" i="7"/>
  <c r="R203" i="7"/>
  <c r="F296" i="7"/>
  <c r="I296" i="7"/>
  <c r="O296" i="7"/>
  <c r="R296" i="7"/>
  <c r="L296" i="7"/>
  <c r="O325" i="7"/>
  <c r="R325" i="7"/>
  <c r="L325" i="7"/>
  <c r="F325" i="7"/>
  <c r="I325" i="7"/>
  <c r="R167" i="7"/>
  <c r="I167" i="7"/>
  <c r="L167" i="7"/>
  <c r="F167" i="7"/>
  <c r="O167" i="7"/>
  <c r="R239" i="7"/>
  <c r="I239" i="7"/>
  <c r="F239" i="7"/>
  <c r="O239" i="7"/>
  <c r="L239" i="7"/>
  <c r="R257" i="7"/>
  <c r="L257" i="7"/>
  <c r="I257" i="7"/>
  <c r="F257" i="7"/>
  <c r="O257" i="7"/>
  <c r="O317" i="7"/>
  <c r="R317" i="7"/>
  <c r="L317" i="7"/>
  <c r="I317" i="7"/>
  <c r="F317" i="7"/>
  <c r="R343" i="7"/>
  <c r="O343" i="7"/>
  <c r="L343" i="7"/>
  <c r="I343" i="7"/>
  <c r="F343" i="7"/>
  <c r="O361" i="7"/>
  <c r="L361" i="7"/>
  <c r="I361" i="7"/>
  <c r="R361" i="7"/>
  <c r="F361" i="7"/>
  <c r="C262" i="7"/>
  <c r="O362" i="7"/>
  <c r="F362" i="7"/>
  <c r="L362" i="7"/>
  <c r="R362" i="7"/>
  <c r="I362" i="7"/>
  <c r="R129" i="7"/>
  <c r="L129" i="7"/>
  <c r="F129" i="7"/>
  <c r="I129" i="7"/>
  <c r="O129" i="7"/>
  <c r="R146" i="7"/>
  <c r="L146" i="7"/>
  <c r="F146" i="7"/>
  <c r="O146" i="7"/>
  <c r="I146" i="7"/>
  <c r="I164" i="7"/>
  <c r="O164" i="7"/>
  <c r="L164" i="7"/>
  <c r="R164" i="7"/>
  <c r="F164" i="7"/>
  <c r="R193" i="7"/>
  <c r="F193" i="7"/>
  <c r="L193" i="7"/>
  <c r="O193" i="7"/>
  <c r="I193" i="7"/>
  <c r="R240" i="7"/>
  <c r="L240" i="7"/>
  <c r="F240" i="7"/>
  <c r="O240" i="7"/>
  <c r="I240" i="7"/>
  <c r="L353" i="7"/>
  <c r="R353" i="7"/>
  <c r="O353" i="7"/>
  <c r="I353" i="7"/>
  <c r="F353" i="7"/>
  <c r="C17" i="7"/>
  <c r="C275" i="7"/>
  <c r="C367" i="7"/>
  <c r="R60" i="7"/>
  <c r="R58" i="7" s="1"/>
  <c r="F60" i="7"/>
  <c r="F58" i="7" s="1"/>
  <c r="L60" i="7"/>
  <c r="L58" i="7" s="1"/>
  <c r="O60" i="7"/>
  <c r="O58" i="7" s="1"/>
  <c r="I60" i="7"/>
  <c r="I58" i="7" s="1"/>
  <c r="R151" i="7"/>
  <c r="O151" i="7"/>
  <c r="L151" i="7"/>
  <c r="F151" i="7"/>
  <c r="I151" i="7"/>
  <c r="R215" i="7"/>
  <c r="O215" i="7"/>
  <c r="I215" i="7"/>
  <c r="L215" i="7"/>
  <c r="F215" i="7"/>
  <c r="F271" i="7"/>
  <c r="F270" i="7" s="1"/>
  <c r="L271" i="7"/>
  <c r="L270" i="7" s="1"/>
  <c r="O271" i="7"/>
  <c r="O270" i="7" s="1"/>
  <c r="R271" i="7"/>
  <c r="R270" i="7" s="1"/>
  <c r="I271" i="7"/>
  <c r="I270" i="7" s="1"/>
  <c r="F306" i="7"/>
  <c r="I306" i="7"/>
  <c r="O306" i="7"/>
  <c r="R306" i="7"/>
  <c r="L306" i="7"/>
  <c r="F372" i="7"/>
  <c r="O372" i="7"/>
  <c r="I372" i="7"/>
  <c r="R372" i="7"/>
  <c r="L372" i="7"/>
  <c r="R355" i="7"/>
  <c r="I355" i="7"/>
  <c r="F355" i="7"/>
  <c r="O355" i="7"/>
  <c r="L355" i="7"/>
  <c r="I381" i="7"/>
  <c r="R381" i="7"/>
  <c r="O381" i="7"/>
  <c r="F381" i="7"/>
  <c r="L381" i="7"/>
  <c r="F377" i="7"/>
  <c r="O377" i="7"/>
  <c r="L377" i="7"/>
  <c r="I377" i="7"/>
  <c r="R377" i="7"/>
  <c r="F168" i="7"/>
  <c r="I168" i="7"/>
  <c r="L168" i="7"/>
  <c r="O168" i="7"/>
  <c r="R168" i="7"/>
  <c r="R339" i="7"/>
  <c r="O339" i="7"/>
  <c r="L339" i="7"/>
  <c r="I339" i="7"/>
  <c r="F339" i="7"/>
  <c r="L308" i="7"/>
  <c r="R308" i="7"/>
  <c r="O308" i="7"/>
  <c r="F308" i="7"/>
  <c r="I308" i="7"/>
  <c r="I334" i="7"/>
  <c r="R334" i="7"/>
  <c r="O334" i="7"/>
  <c r="L334" i="7"/>
  <c r="F334" i="7"/>
  <c r="L390" i="7"/>
  <c r="R390" i="7"/>
  <c r="O390" i="7"/>
  <c r="I390" i="7"/>
  <c r="F390" i="7"/>
  <c r="O326" i="7"/>
  <c r="L326" i="7"/>
  <c r="R326" i="7"/>
  <c r="F326" i="7"/>
  <c r="I326" i="7"/>
  <c r="F184" i="7"/>
  <c r="I184" i="7"/>
  <c r="O184" i="7"/>
  <c r="L184" i="7"/>
  <c r="R184" i="7"/>
  <c r="O119" i="7"/>
  <c r="R119" i="7"/>
  <c r="L119" i="7"/>
  <c r="F119" i="7"/>
  <c r="I119" i="7"/>
  <c r="L218" i="7"/>
  <c r="O218" i="7"/>
  <c r="I218" i="7"/>
  <c r="R218" i="7"/>
  <c r="F218" i="7"/>
  <c r="C58" i="7"/>
  <c r="C132" i="7"/>
  <c r="C61" i="7"/>
  <c r="C288" i="7"/>
  <c r="C107" i="7"/>
  <c r="C305" i="7"/>
  <c r="C356" i="7"/>
  <c r="R51" i="7"/>
  <c r="R45" i="7" s="1"/>
  <c r="F51" i="7"/>
  <c r="F45" i="7" s="1"/>
  <c r="O51" i="7"/>
  <c r="O45" i="7" s="1"/>
  <c r="I51" i="7"/>
  <c r="I45" i="7" s="1"/>
  <c r="L51" i="7"/>
  <c r="L45" i="7" s="1"/>
  <c r="R143" i="7"/>
  <c r="F143" i="7"/>
  <c r="I143" i="7"/>
  <c r="L143" i="7"/>
  <c r="O143" i="7"/>
  <c r="C270" i="7"/>
  <c r="O291" i="7"/>
  <c r="R291" i="7"/>
  <c r="F291" i="7"/>
  <c r="I291" i="7"/>
  <c r="L291" i="7"/>
  <c r="R347" i="7"/>
  <c r="I347" i="7"/>
  <c r="F347" i="7"/>
  <c r="O347" i="7"/>
  <c r="L347" i="7"/>
  <c r="F256" i="7"/>
  <c r="R256" i="7"/>
  <c r="O256" i="7"/>
  <c r="L256" i="7"/>
  <c r="I256" i="7"/>
  <c r="L312" i="7"/>
  <c r="R312" i="7"/>
  <c r="O312" i="7"/>
  <c r="F312" i="7"/>
  <c r="I312" i="7"/>
  <c r="I225" i="7"/>
  <c r="R225" i="7"/>
  <c r="L225" i="7"/>
  <c r="O225" i="7"/>
  <c r="F225" i="7"/>
  <c r="F243" i="7"/>
  <c r="I243" i="7"/>
  <c r="R243" i="7"/>
  <c r="L243" i="7"/>
  <c r="O243" i="7"/>
  <c r="R267" i="7"/>
  <c r="O267" i="7"/>
  <c r="F267" i="7"/>
  <c r="L267" i="7"/>
  <c r="I267" i="7"/>
  <c r="I348" i="7"/>
  <c r="F348" i="7"/>
  <c r="R348" i="7"/>
  <c r="L348" i="7"/>
  <c r="O348" i="7"/>
  <c r="L365" i="7"/>
  <c r="R365" i="7"/>
  <c r="O365" i="7"/>
  <c r="F365" i="7"/>
  <c r="I365" i="7"/>
  <c r="R366" i="7"/>
  <c r="F366" i="7"/>
  <c r="O366" i="7"/>
  <c r="L366" i="7"/>
  <c r="I366" i="7"/>
  <c r="O371" i="7"/>
  <c r="F371" i="7"/>
  <c r="R371" i="7"/>
  <c r="L371" i="7"/>
  <c r="I371" i="7"/>
  <c r="L110" i="7"/>
  <c r="L107" i="7" s="1"/>
  <c r="I110" i="7"/>
  <c r="I107" i="7" s="1"/>
  <c r="O110" i="7"/>
  <c r="O107" i="7" s="1"/>
  <c r="R110" i="7"/>
  <c r="R107" i="7" s="1"/>
  <c r="F110" i="7"/>
  <c r="F107" i="7" s="1"/>
  <c r="L134" i="7"/>
  <c r="I134" i="7"/>
  <c r="O134" i="7"/>
  <c r="R134" i="7"/>
  <c r="F134" i="7"/>
  <c r="L150" i="7"/>
  <c r="I150" i="7"/>
  <c r="O150" i="7"/>
  <c r="F150" i="7"/>
  <c r="R150" i="7"/>
  <c r="F176" i="7"/>
  <c r="I176" i="7"/>
  <c r="O176" i="7"/>
  <c r="L176" i="7"/>
  <c r="R176" i="7"/>
  <c r="F201" i="7"/>
  <c r="R201" i="7"/>
  <c r="O201" i="7"/>
  <c r="L201" i="7"/>
  <c r="I201" i="7"/>
  <c r="L258" i="7"/>
  <c r="O258" i="7"/>
  <c r="F258" i="7"/>
  <c r="R258" i="7"/>
  <c r="I258" i="7"/>
  <c r="L379" i="7"/>
  <c r="F379" i="7"/>
  <c r="O379" i="7"/>
  <c r="I379" i="7"/>
  <c r="R379" i="7"/>
  <c r="C337" i="7"/>
  <c r="C321" i="7"/>
  <c r="C285" i="7"/>
  <c r="C259" i="7"/>
  <c r="R259" i="7"/>
  <c r="O259" i="7"/>
  <c r="F259" i="7"/>
  <c r="I259" i="7"/>
  <c r="L259" i="7"/>
  <c r="O401" i="2"/>
  <c r="C115" i="7"/>
  <c r="C91" i="7"/>
  <c r="C272" i="7"/>
  <c r="C268" i="2"/>
  <c r="C303" i="2"/>
  <c r="C227" i="2"/>
  <c r="N45" i="7" l="1"/>
  <c r="N262" i="7"/>
  <c r="H76" i="7"/>
  <c r="Q272" i="7"/>
  <c r="O91" i="7"/>
  <c r="N91" i="7" s="1"/>
  <c r="R91" i="7"/>
  <c r="Q91" i="7" s="1"/>
  <c r="C25" i="2"/>
  <c r="C26" i="7" s="1"/>
  <c r="E71" i="7"/>
  <c r="I91" i="7"/>
  <c r="H91" i="7" s="1"/>
  <c r="O285" i="7"/>
  <c r="N285" i="7" s="1"/>
  <c r="F264" i="7"/>
  <c r="E264" i="7" s="1"/>
  <c r="Q282" i="7"/>
  <c r="L264" i="7"/>
  <c r="K264" i="7" s="1"/>
  <c r="N61" i="7"/>
  <c r="O333" i="7"/>
  <c r="N333" i="7" s="1"/>
  <c r="I341" i="7"/>
  <c r="H341" i="7" s="1"/>
  <c r="L27" i="7"/>
  <c r="Q45" i="7"/>
  <c r="L91" i="7"/>
  <c r="K91" i="7" s="1"/>
  <c r="N107" i="7"/>
  <c r="R288" i="7"/>
  <c r="Q288" i="7" s="1"/>
  <c r="H71" i="7"/>
  <c r="H107" i="7"/>
  <c r="R337" i="7"/>
  <c r="Q337" i="7" s="1"/>
  <c r="H282" i="7"/>
  <c r="F27" i="7"/>
  <c r="L333" i="7"/>
  <c r="K333" i="7" s="1"/>
  <c r="N282" i="7"/>
  <c r="K71" i="7"/>
  <c r="N71" i="7"/>
  <c r="R285" i="7"/>
  <c r="Q285" i="7" s="1"/>
  <c r="R264" i="7"/>
  <c r="Q264" i="7" s="1"/>
  <c r="N84" i="7"/>
  <c r="E17" i="7"/>
  <c r="O27" i="7"/>
  <c r="O288" i="7"/>
  <c r="N288" i="7" s="1"/>
  <c r="F337" i="7"/>
  <c r="E337" i="7" s="1"/>
  <c r="L341" i="7"/>
  <c r="K341" i="7" s="1"/>
  <c r="I285" i="7"/>
  <c r="H285" i="7" s="1"/>
  <c r="L321" i="7"/>
  <c r="K321" i="7" s="1"/>
  <c r="R341" i="7"/>
  <c r="Q341" i="7" s="1"/>
  <c r="Q71" i="7"/>
  <c r="H27" i="7"/>
  <c r="L288" i="7"/>
  <c r="K288" i="7" s="1"/>
  <c r="F207" i="7"/>
  <c r="E207" i="7" s="1"/>
  <c r="H17" i="7"/>
  <c r="E61" i="7"/>
  <c r="I333" i="7"/>
  <c r="H333" i="7" s="1"/>
  <c r="K259" i="7"/>
  <c r="E259" i="7"/>
  <c r="F285" i="7"/>
  <c r="E285" i="7" s="1"/>
  <c r="E107" i="7"/>
  <c r="F333" i="7"/>
  <c r="E333" i="7" s="1"/>
  <c r="N81" i="7"/>
  <c r="R235" i="7"/>
  <c r="Q235" i="7" s="1"/>
  <c r="H259" i="7"/>
  <c r="L285" i="7"/>
  <c r="K285" i="7" s="1"/>
  <c r="I132" i="7"/>
  <c r="H132" i="7" s="1"/>
  <c r="E45" i="7"/>
  <c r="Q270" i="7"/>
  <c r="F356" i="7"/>
  <c r="E356" i="7" s="1"/>
  <c r="L132" i="7"/>
  <c r="K132" i="7" s="1"/>
  <c r="N259" i="7"/>
  <c r="K270" i="7"/>
  <c r="Q61" i="7"/>
  <c r="I152" i="7"/>
  <c r="H152" i="7" s="1"/>
  <c r="F229" i="7"/>
  <c r="E229" i="7" s="1"/>
  <c r="Q259" i="7"/>
  <c r="R305" i="7"/>
  <c r="Q305" i="7" s="1"/>
  <c r="E270" i="7"/>
  <c r="Q84" i="7"/>
  <c r="L207" i="7"/>
  <c r="K207" i="7" s="1"/>
  <c r="R275" i="7"/>
  <c r="N76" i="7"/>
  <c r="O311" i="7"/>
  <c r="N311" i="7" s="1"/>
  <c r="L346" i="7"/>
  <c r="K346" i="7" s="1"/>
  <c r="K17" i="7"/>
  <c r="I207" i="7"/>
  <c r="H207" i="7" s="1"/>
  <c r="F132" i="7"/>
  <c r="E132" i="7" s="1"/>
  <c r="R311" i="7"/>
  <c r="Q311" i="7" s="1"/>
  <c r="O346" i="7"/>
  <c r="N346" i="7" s="1"/>
  <c r="K45" i="7"/>
  <c r="R333" i="7"/>
  <c r="Q333" i="7" s="1"/>
  <c r="O132" i="7"/>
  <c r="N132" i="7" s="1"/>
  <c r="H270" i="7"/>
  <c r="I321" i="7"/>
  <c r="H321" i="7" s="1"/>
  <c r="I337" i="7"/>
  <c r="K107" i="7"/>
  <c r="H45" i="7"/>
  <c r="F305" i="7"/>
  <c r="E305" i="7" s="1"/>
  <c r="N17" i="7"/>
  <c r="R321" i="7"/>
  <c r="Q321" i="7" s="1"/>
  <c r="I253" i="7"/>
  <c r="H253" i="7" s="1"/>
  <c r="I346" i="7"/>
  <c r="H346" i="7" s="1"/>
  <c r="I305" i="7"/>
  <c r="H305" i="7" s="1"/>
  <c r="O162" i="7"/>
  <c r="N162" i="7" s="1"/>
  <c r="F341" i="7"/>
  <c r="E341" i="7" s="1"/>
  <c r="F367" i="7"/>
  <c r="E367" i="7" s="1"/>
  <c r="R356" i="7"/>
  <c r="Q356" i="7" s="1"/>
  <c r="E282" i="7"/>
  <c r="K84" i="7"/>
  <c r="R207" i="7"/>
  <c r="Q207" i="7" s="1"/>
  <c r="O152" i="7"/>
  <c r="N152" i="7" s="1"/>
  <c r="R229" i="7"/>
  <c r="E76" i="7"/>
  <c r="L253" i="7"/>
  <c r="K253" i="7" s="1"/>
  <c r="R346" i="7"/>
  <c r="Q346" i="7" s="1"/>
  <c r="I162" i="7"/>
  <c r="H162" i="7" s="1"/>
  <c r="L367" i="7"/>
  <c r="O356" i="7"/>
  <c r="N356" i="7" s="1"/>
  <c r="O253" i="7"/>
  <c r="N253" i="7" s="1"/>
  <c r="Q262" i="7"/>
  <c r="O367" i="7"/>
  <c r="L356" i="7"/>
  <c r="K356" i="7" s="1"/>
  <c r="O206" i="7"/>
  <c r="O191" i="7" s="1"/>
  <c r="R206" i="7"/>
  <c r="R191" i="7" s="1"/>
  <c r="Q191" i="7" s="1"/>
  <c r="F206" i="7"/>
  <c r="F191" i="7" s="1"/>
  <c r="E191" i="7" s="1"/>
  <c r="I206" i="7"/>
  <c r="I191" i="7" s="1"/>
  <c r="H191" i="7" s="1"/>
  <c r="L206" i="7"/>
  <c r="L191" i="7" s="1"/>
  <c r="K191" i="7" s="1"/>
  <c r="F152" i="7"/>
  <c r="E152" i="7" s="1"/>
  <c r="K76" i="7"/>
  <c r="F247" i="7"/>
  <c r="E247" i="7" s="1"/>
  <c r="I229" i="7"/>
  <c r="H229" i="7" s="1"/>
  <c r="E84" i="7"/>
  <c r="O337" i="7"/>
  <c r="N337" i="7" s="1"/>
  <c r="I311" i="7"/>
  <c r="H311" i="7" s="1"/>
  <c r="R253" i="7"/>
  <c r="Q253" i="7" s="1"/>
  <c r="I288" i="7"/>
  <c r="H288" i="7" s="1"/>
  <c r="Q76" i="7"/>
  <c r="O341" i="7"/>
  <c r="N341" i="7" s="1"/>
  <c r="K61" i="7"/>
  <c r="H262" i="7"/>
  <c r="R367" i="7"/>
  <c r="H79" i="7"/>
  <c r="L152" i="7"/>
  <c r="K152" i="7" s="1"/>
  <c r="O247" i="7"/>
  <c r="N247" i="7" s="1"/>
  <c r="L229" i="7"/>
  <c r="K229" i="7" s="1"/>
  <c r="F235" i="7"/>
  <c r="O275" i="7"/>
  <c r="Q81" i="7"/>
  <c r="F321" i="7"/>
  <c r="E321" i="7" s="1"/>
  <c r="Q107" i="7"/>
  <c r="I264" i="7"/>
  <c r="H264" i="7" s="1"/>
  <c r="F311" i="7"/>
  <c r="E311" i="7" s="1"/>
  <c r="F253" i="7"/>
  <c r="E253" i="7" s="1"/>
  <c r="F288" i="7"/>
  <c r="E288" i="7" s="1"/>
  <c r="N270" i="7"/>
  <c r="E58" i="7"/>
  <c r="N79" i="7"/>
  <c r="R27" i="7"/>
  <c r="R152" i="7"/>
  <c r="Q152" i="7" s="1"/>
  <c r="R247" i="7"/>
  <c r="Q247" i="7" s="1"/>
  <c r="L235" i="7"/>
  <c r="K235" i="7" s="1"/>
  <c r="L275" i="7"/>
  <c r="K275" i="7" s="1"/>
  <c r="K81" i="7"/>
  <c r="H81" i="7"/>
  <c r="L305" i="7"/>
  <c r="K305" i="7" s="1"/>
  <c r="F162" i="7"/>
  <c r="E162" i="7" s="1"/>
  <c r="K262" i="7"/>
  <c r="E79" i="7"/>
  <c r="L247" i="7"/>
  <c r="K247" i="7" s="1"/>
  <c r="I235" i="7"/>
  <c r="H235" i="7" s="1"/>
  <c r="I275" i="7"/>
  <c r="H275" i="7" s="1"/>
  <c r="R162" i="7"/>
  <c r="Q162" i="7" s="1"/>
  <c r="E262" i="7"/>
  <c r="K79" i="7"/>
  <c r="H84" i="7"/>
  <c r="Q17" i="7"/>
  <c r="O207" i="7"/>
  <c r="N207" i="7" s="1"/>
  <c r="I247" i="7"/>
  <c r="H247" i="7" s="1"/>
  <c r="F275" i="7"/>
  <c r="F91" i="7"/>
  <c r="E91" i="7" s="1"/>
  <c r="O321" i="7"/>
  <c r="N321" i="7" s="1"/>
  <c r="L337" i="7"/>
  <c r="K337" i="7" s="1"/>
  <c r="R132" i="7"/>
  <c r="Q132" i="7" s="1"/>
  <c r="O264" i="7"/>
  <c r="N264" i="7" s="1"/>
  <c r="L311" i="7"/>
  <c r="K311" i="7" s="1"/>
  <c r="F346" i="7"/>
  <c r="E346" i="7" s="1"/>
  <c r="O305" i="7"/>
  <c r="N305" i="7" s="1"/>
  <c r="L162" i="7"/>
  <c r="K162" i="7" s="1"/>
  <c r="H61" i="7"/>
  <c r="I367" i="7"/>
  <c r="Q79" i="7"/>
  <c r="I356" i="7"/>
  <c r="H356" i="7" s="1"/>
  <c r="K282" i="7"/>
  <c r="E81" i="7"/>
  <c r="O229" i="7"/>
  <c r="O235" i="7"/>
  <c r="N235" i="7" s="1"/>
  <c r="I115" i="7"/>
  <c r="H115" i="7" s="1"/>
  <c r="O115" i="7"/>
  <c r="N115" i="7" s="1"/>
  <c r="C304" i="7"/>
  <c r="C228" i="7"/>
  <c r="R115" i="7"/>
  <c r="Q115" i="7" s="1"/>
  <c r="L115" i="7"/>
  <c r="K115" i="7" s="1"/>
  <c r="F115" i="7"/>
  <c r="K272" i="7"/>
  <c r="N272" i="7"/>
  <c r="E272" i="7"/>
  <c r="H272" i="7"/>
  <c r="C269" i="7"/>
  <c r="K27" i="7" l="1"/>
  <c r="E27" i="7"/>
  <c r="N27" i="7"/>
  <c r="Q27" i="7"/>
  <c r="L228" i="7"/>
  <c r="K228" i="7" s="1"/>
  <c r="L269" i="7"/>
  <c r="K269" i="7" s="1"/>
  <c r="C402" i="7"/>
  <c r="R402" i="7" s="1"/>
  <c r="Q275" i="7"/>
  <c r="R269" i="7"/>
  <c r="I269" i="7"/>
  <c r="H269" i="7" s="1"/>
  <c r="R304" i="7"/>
  <c r="I304" i="7"/>
  <c r="N191" i="7"/>
  <c r="E235" i="7"/>
  <c r="F228" i="7"/>
  <c r="E228" i="7" s="1"/>
  <c r="L304" i="7"/>
  <c r="E275" i="7"/>
  <c r="F269" i="7"/>
  <c r="E269" i="7" s="1"/>
  <c r="O304" i="7"/>
  <c r="N229" i="7"/>
  <c r="O228" i="7"/>
  <c r="N228" i="7" s="1"/>
  <c r="Q229" i="7"/>
  <c r="R228" i="7"/>
  <c r="Q228" i="7" s="1"/>
  <c r="F304" i="7"/>
  <c r="E304" i="7" s="1"/>
  <c r="I228" i="7"/>
  <c r="H228" i="7" s="1"/>
  <c r="N275" i="7"/>
  <c r="O269" i="7"/>
  <c r="E115" i="7"/>
  <c r="F26" i="7" l="1"/>
  <c r="E26" i="7" s="1"/>
  <c r="L26" i="7"/>
  <c r="K26" i="7" s="1"/>
  <c r="R26" i="7"/>
  <c r="Q26" i="7" s="1"/>
  <c r="I26" i="7"/>
  <c r="O26" i="7"/>
  <c r="O402" i="7" s="1"/>
  <c r="N402" i="7" s="1"/>
  <c r="N269" i="7"/>
  <c r="Q269" i="7"/>
  <c r="N26" i="7" l="1"/>
  <c r="L402" i="7"/>
  <c r="K402" i="7" s="1"/>
  <c r="Q402" i="7"/>
  <c r="F402" i="7"/>
  <c r="H26" i="7"/>
  <c r="I402" i="7"/>
  <c r="H402" i="7" s="1"/>
  <c r="E402" i="7" l="1"/>
  <c r="E403" i="7" s="1"/>
  <c r="H403" i="7" s="1"/>
  <c r="K403" i="7" s="1"/>
  <c r="N403" i="7" s="1"/>
  <c r="Q403" i="7" s="1"/>
  <c r="F403" i="7"/>
  <c r="I403" i="7" s="1"/>
  <c r="L403" i="7" s="1"/>
  <c r="O403" i="7" s="1"/>
  <c r="R403" i="7" s="1"/>
</calcChain>
</file>

<file path=xl/sharedStrings.xml><?xml version="1.0" encoding="utf-8"?>
<sst xmlns="http://schemas.openxmlformats.org/spreadsheetml/2006/main" count="3818" uniqueCount="1202">
  <si>
    <t>DESCRIÇÃO</t>
  </si>
  <si>
    <t>UNIDADE</t>
  </si>
  <si>
    <t>QUANT.</t>
  </si>
  <si>
    <t>SERVIÇOS INICIAIS E ADMINISTRAÇÃO DA OBRA</t>
  </si>
  <si>
    <t>030105/AGETOP-CIVILD</t>
  </si>
  <si>
    <t>Transporte de entulho em conteiner, incluso a carga manual</t>
  </si>
  <si>
    <t>M3</t>
  </si>
  <si>
    <t>10527D</t>
  </si>
  <si>
    <t>Locação de andaime tubular de encaixe, tipo torre, para serviços gerais em altura em toda a obra</t>
  </si>
  <si>
    <t>MXMES</t>
  </si>
  <si>
    <t>2707D</t>
  </si>
  <si>
    <t>Engenheiro civil</t>
  </si>
  <si>
    <t>H</t>
  </si>
  <si>
    <t>271500 + 271502 Goinfra</t>
  </si>
  <si>
    <t>Despesas de alimentação</t>
  </si>
  <si>
    <t>re</t>
  </si>
  <si>
    <t>40818D</t>
  </si>
  <si>
    <t>Encarregado geral de obra</t>
  </si>
  <si>
    <t>MÊS</t>
  </si>
  <si>
    <t>4813D</t>
  </si>
  <si>
    <t>Placa de obra em chapa galvanizada conforme exigências do CREA-GO</t>
  </si>
  <si>
    <t>M2</t>
  </si>
  <si>
    <t>6127D</t>
  </si>
  <si>
    <t>Mão de obra trabalhador braçal para deslocamento de mobiliário e equipamentos para possibilitar a realização dos serviços</t>
  </si>
  <si>
    <t>CREA-GO</t>
  </si>
  <si>
    <t>Anotação de Responsabilidade Técnica no CREA-GO</t>
  </si>
  <si>
    <t>UN</t>
  </si>
  <si>
    <t>EDIFICAÇÃO</t>
  </si>
  <si>
    <t>Demolições</t>
  </si>
  <si>
    <t>020109/AGETOP-CIVILD</t>
  </si>
  <si>
    <t>Demolição, retirada, transporte e disposição de contrapiso</t>
  </si>
  <si>
    <t>020111/AGETOP-CIVILD</t>
  </si>
  <si>
    <t>Demolição, retirada, transporte e disposição final de piso cerâmico</t>
  </si>
  <si>
    <t>4750 e 6127D</t>
  </si>
  <si>
    <t>Retirada de caixilhos de ar condicionado de janela (ACJ)</t>
  </si>
  <si>
    <t>4750 e 6127DD</t>
  </si>
  <si>
    <t>Retirada de bancadas de urna eletrônica para posterior reinstalação</t>
  </si>
  <si>
    <t>M</t>
  </si>
  <si>
    <t>97622UD</t>
  </si>
  <si>
    <t>Demolição de alvenaria de tijolos de barro</t>
  </si>
  <si>
    <t>97631 adaptado</t>
  </si>
  <si>
    <t>Retirada de pontos de tomada no piso para assentamento de revestimento</t>
  </si>
  <si>
    <t>97631UDD</t>
  </si>
  <si>
    <t>Demolição de reboco até a altura definida em projeto, no contorno de todas as paredes de alvenaria, com exceção daquelas que serão revestidas com cerâmica (áreas molhadas), incluindo-se a retirada dos rodapés</t>
  </si>
  <si>
    <t>97631UDDD</t>
  </si>
  <si>
    <t>Retirada de argamassa de preenchimento em greta entre parede e calçada de proteção</t>
  </si>
  <si>
    <t>97634UD</t>
  </si>
  <si>
    <t>Demolição, retirada, transporte e disposição final de revestimento cerâmico de parede</t>
  </si>
  <si>
    <t>97634UDD</t>
  </si>
  <si>
    <t>Demolição de soleiras</t>
  </si>
  <si>
    <t>97634UDDD adaptado</t>
  </si>
  <si>
    <t>Retirada cuidadosa de cerâmica de parede para reaproveitamento</t>
  </si>
  <si>
    <t>97645UD</t>
  </si>
  <si>
    <t>Retirada de janela de alumínio e vidro cristal na fachada frontal, acima da laje da marquise circular</t>
  </si>
  <si>
    <t>97645UDD</t>
  </si>
  <si>
    <t>Retirada de painel (portas e portais) de alumínio e vidro cristal</t>
  </si>
  <si>
    <t>97663UD</t>
  </si>
  <si>
    <t>Retirada de bacias sanitárias</t>
  </si>
  <si>
    <t>97663UDD</t>
  </si>
  <si>
    <t>Retirada de tanque de louça</t>
  </si>
  <si>
    <t>97664UDD</t>
  </si>
  <si>
    <t>Retirada de barras de apoio para reaproveitamento</t>
  </si>
  <si>
    <t>97664UDDD</t>
  </si>
  <si>
    <t>Retirada de torneiras, sifões, engates, papeleiras, saboneteiras onde necessário</t>
  </si>
  <si>
    <t>Revestimentos de pisos e paredes</t>
  </si>
  <si>
    <t>101727UD</t>
  </si>
  <si>
    <t>Piso tátil em PVC, dimensões de 25x25cm, espessura de 5 mm, na cor amarelo, fixado com cola na quantidade adequada e vedador de bordas da 3M ou equivalente</t>
  </si>
  <si>
    <t>87246UD</t>
  </si>
  <si>
    <t>Recomposição de piso cerâmico na entrada principal e em locais de desativação de pontos elétricos no piso, utilizando-se peças existentes - nicho para o tapete e pontos elétricos no piso desativados</t>
  </si>
  <si>
    <t>87262UD; Madeireira São Jorge - 3501-2066</t>
  </si>
  <si>
    <t>Piso porcelanato esmaltado, dimensões de 60x60 cm, marca Biancogres ou equivalente, linha contemporâneos, cemento grafite, acabamento acetinado</t>
  </si>
  <si>
    <t>87264UD</t>
  </si>
  <si>
    <t>Substituição de peças de cerâmica em estado de desplacamento ou já desplacadas ou em regiões de corte de paredes por peças retiradas das paredes dos sanitários de uso público</t>
  </si>
  <si>
    <t>87272U adaptado</t>
  </si>
  <si>
    <t>Rejuntamento de trechos onde o rejunte se desprendeu no revestimento cerâmico do bloco 2, utilizando-se rejunte na cor grafite, marca Quartzolit ou equivalente</t>
  </si>
  <si>
    <t>87272UD Madeireira São Jorge</t>
  </si>
  <si>
    <t>Revestimento de parede cerâmico monoporoso, dimensões de 32x60cm, marca Biancogres ou equivalente, padrão originale bianco, acabamento acetinado</t>
  </si>
  <si>
    <t>87548UDD</t>
  </si>
  <si>
    <t>Recomposição de reboco deteriorado em platibandas</t>
  </si>
  <si>
    <t>87700UD</t>
  </si>
  <si>
    <t>Contrapiso espessura 6cm em argamassa traço 1:4 (cimento e areia)</t>
  </si>
  <si>
    <t>88650UD; Madeireira São Jorge</t>
  </si>
  <si>
    <t>Rodapé de 10 cm de altura, em porcelanato esmaltado, dimensões de 60x60 cm, marca Biancogres ou equivalente, linha contemporâneos, cemento grafite, acabamento acetinado</t>
  </si>
  <si>
    <t>88787UD adaptado</t>
  </si>
  <si>
    <t>Reassentamento de pastilhas em platibanda com peças retiradas dos pilares circulares - inclui limpeza das peças e montagem das cartelas com espassadores plásticos</t>
  </si>
  <si>
    <t>98671UD</t>
  </si>
  <si>
    <t>Soleiras em granito cinza andorinha, largura 15 cm e comprimentos conforme projeto</t>
  </si>
  <si>
    <t>Jatobá Revestimentos em Porcelanato - 19-99599-9521</t>
  </si>
  <si>
    <t>Pastilha cerâmica da marca Jatobá ou equivalente, dimensões 2,5 x 2,5cm, cor azul noronha, JC 1822</t>
  </si>
  <si>
    <t>Forro</t>
  </si>
  <si>
    <t>96113UD</t>
  </si>
  <si>
    <t>Complementação do forro do salão de atendimento</t>
  </si>
  <si>
    <t>96113UDD</t>
  </si>
  <si>
    <t>Recomposição de forro de gesso em placas danificado</t>
  </si>
  <si>
    <t>Vedações com tijolos e gesso acartonado</t>
  </si>
  <si>
    <t>103328UDD</t>
  </si>
  <si>
    <t>Parede de alvenaria de 1/2 vez de tijolo furado - fechamento sanitários de público, vão da janela da fachada frontal e vãos dos caixilhos de ACJ</t>
  </si>
  <si>
    <t>103333; 92777; 87878; 87548</t>
  </si>
  <si>
    <t>Acréscimo de alvenaria (boneca) para fixação da porta P3, inclui armação para travamento na alvenaria existente. Inclui alvenaria, chapisco e reboco</t>
  </si>
  <si>
    <t>87548UD</t>
  </si>
  <si>
    <t>Reboco em parede de tijolos de barro</t>
  </si>
  <si>
    <t>87878UD</t>
  </si>
  <si>
    <t>Chapisco em parede de alvenaria</t>
  </si>
  <si>
    <t>88497UD</t>
  </si>
  <si>
    <t>Emassamento e lixamento em parede de tijolos de barro</t>
  </si>
  <si>
    <t>93184UD</t>
  </si>
  <si>
    <t>Vergas para portas dos sanitários de uso público</t>
  </si>
  <si>
    <t>93190UDD</t>
  </si>
  <si>
    <t>Viga baldrame feita de blocos canaleta pré moldada de concreto com ferragem longitudinal dupla de 6,3mm engastada lateralmente na esrutura existente</t>
  </si>
  <si>
    <t>93202UD</t>
  </si>
  <si>
    <t>Encunhamento de alvenaria de tijolos de barro com tijolo maciço conforme esquema apresentado em projeto</t>
  </si>
  <si>
    <t>96358UD</t>
  </si>
  <si>
    <t>Parede de gesso acartonado espessura 10 cm conforme especificações</t>
  </si>
  <si>
    <t>Portas metálicas</t>
  </si>
  <si>
    <t>252; 6110; 546; 4777; 90806; Ferrobraz e Perfinasa 12</t>
  </si>
  <si>
    <t>Porta de abrir metálica com bandeirola P3, 0,90x2,10, em perfil industrial, ST 30 x 90mm, vedação em chapa frisada -" tipo lambril", frisos de 1x1x1 cm a cada 10 cm, incluída pintura com primer</t>
  </si>
  <si>
    <t>252; 6110; 546; 4777; Ferrobraz e Perfinasa 13</t>
  </si>
  <si>
    <t>Porta de abrir metálica P4 em perfil industrial, 0,80x2,10, perfil ST 30 x 90mm, vedação em chapa frisada -" tipo lambril", frisos de 1x1x1 cm a cada 10 cm, incluída pintura com primer</t>
  </si>
  <si>
    <t>252; 6110; 7164; 546; 4777</t>
  </si>
  <si>
    <t>Portinhola abrigo de botijões GLP 1,05x0,90 em cantoneira e tela artística conforme projeto</t>
  </si>
  <si>
    <t>37518; 88309; 100498</t>
  </si>
  <si>
    <t>Porta de enrolar manual completa, perfil meia cana cega, em aço galvanizado com pintura eletrostática, chapa nº 24, com travas laterais ou fechadura - fornecimento e instalação</t>
  </si>
  <si>
    <t>Portas de madeira</t>
  </si>
  <si>
    <t>91016UD</t>
  </si>
  <si>
    <t>Porta de abrir em madeira lisa P2, 0,90x2,10, acabamento curupixá, semi-oca, encabeçada, e=35 mm, portal em angelim pedra e alizar em jatobá 7 cm, incluso alizares e dobradiças</t>
  </si>
  <si>
    <t>Alucentro 3286-2100 - jun/22</t>
  </si>
  <si>
    <t>Chapa de alumínio polido a ser instalada da base até a altura de 40 cm nas faces interna e externa das portas de entrada dos sanitários de uso público (90x40cm)</t>
  </si>
  <si>
    <t>Portas e painéis de vidro temperado</t>
  </si>
  <si>
    <t>102184UD</t>
  </si>
  <si>
    <t>Painel de vidro temperado com porta de abrir P1 em vidro temperado 10 mm, incolor, incluída mola hidráulica de piso, ferragens, fitas vinílicas coladas e acessórios</t>
  </si>
  <si>
    <t>Ferragens</t>
  </si>
  <si>
    <t>91306UD</t>
  </si>
  <si>
    <t>Fechadura IMAB ou equivalente, linha Duna, acabamento cromoacetinado ou Fechadura marca Papaiz, linha Standard, cód. 2270, acabamento cromoacetinado</t>
  </si>
  <si>
    <t>91306UDD</t>
  </si>
  <si>
    <t>Fechadura marca Arouca ou equivalente, linha Nova Perfil Metálico, cód. 160975-Z, acabamento inox</t>
  </si>
  <si>
    <t>2.10</t>
  </si>
  <si>
    <t>Granito cinza andorinha</t>
  </si>
  <si>
    <t>102253UD</t>
  </si>
  <si>
    <t>Divisória de granito a ser instalada sob a bancada da pia da copa reaproveitando-se as divisórias retiradas dos banheiros</t>
  </si>
  <si>
    <t>86889UD adaptado 2</t>
  </si>
  <si>
    <t>Bancada em granito cinza andorinha para o tanque reaproveitando-se as pedras das divisórias de banheiros retiradas dos sanitários de uso do público, iclui tanque em aço inox, marca FRANKE ou equivalente, dimensões de 43x43x25 cm, vol. 24,5 litros, acabamento acetinado, cód 16007</t>
  </si>
  <si>
    <t>86895UD adaptado</t>
  </si>
  <si>
    <t>Bancada em granito cinza andorinha para os lavatórios dos sanitários de uso do público reaproveitando-se parcialmente as pedras das divisórias de banheiros retiradas dos sanitários de uso do público, inclui cuba de embutir, marca DECA ou equivalente, cód. L37, dimensões de 48,5cm x 37,5 cm x 16 cm instalada</t>
  </si>
  <si>
    <t>98685U Adaptado</t>
  </si>
  <si>
    <t>Rodamão em granito cinza andorinha, largura ou altura 20cm, instalado em paredes conforme projeto - área dos guichês de atendimento e lado interno da parede circular</t>
  </si>
  <si>
    <t>98685UDD</t>
  </si>
  <si>
    <t>Rodamão em granito cinza andorinha, largura ou altura 10cm, instalado em bancadas conforme projeto</t>
  </si>
  <si>
    <t>98685UDDD</t>
  </si>
  <si>
    <t>Rodapé com altura 10 cm em granito cinza andorinha a ser instalado nas bases dos armários - balcão da secretaria e armários do bloco de serviços</t>
  </si>
  <si>
    <t>2.12</t>
  </si>
  <si>
    <t>Serviços Diversos</t>
  </si>
  <si>
    <t>100498; 88309; 96527</t>
  </si>
  <si>
    <t>Reinstalação da placa de estacionamento exclusivo para PCD</t>
  </si>
  <si>
    <t>101966UD Adaptado</t>
  </si>
  <si>
    <t>Chapim de concreto pré moldado no topo de todas as platibandas inclui rejuntamento, conforme especificações do projeto e memorial</t>
  </si>
  <si>
    <t>102164U adptado</t>
  </si>
  <si>
    <t>Substituição de 3 peças de vidro cristal liso incolor 5mm que estão trincadas ou quebradas</t>
  </si>
  <si>
    <t>11186Dd</t>
  </si>
  <si>
    <t>Espelho cristal, espessura 4mm, bisote de 25mm</t>
  </si>
  <si>
    <t>36889 + 10489</t>
  </si>
  <si>
    <t>Adaptação de janelas de alumínio incluindo-se corte e complementação com perfis de aluminio para finalização junto à parede</t>
  </si>
  <si>
    <t>7270 + 87372 + 88309 + 103335 + 101749</t>
  </si>
  <si>
    <t>Execução de base de alvenaria para armários</t>
  </si>
  <si>
    <t>84656UDD</t>
  </si>
  <si>
    <t>Recuperação de superfície de concreto com exposição de ferragem - tratamento da ferragem e aplicação de camada de recobrimento de 1,5 cm - laje da marquise e pilares circulares</t>
  </si>
  <si>
    <t>87308UD</t>
  </si>
  <si>
    <t>Injeção de argamassa de cimento e areia nos vazios existentes nos contornos das paredes onde houve recalque de aterro, interna ou externamente à edificação</t>
  </si>
  <si>
    <t>87500; 87373; 22; 94964;87878;</t>
  </si>
  <si>
    <t>Abrigo botijões GLP conforme projeto - inclui alvernaria, reboco, laje</t>
  </si>
  <si>
    <t>88309UD4b</t>
  </si>
  <si>
    <t>Reinstalação das bancadas de manutenção de urnas</t>
  </si>
  <si>
    <t>99803UD</t>
  </si>
  <si>
    <t>Limpeza final da obra</t>
  </si>
  <si>
    <t>99821UD</t>
  </si>
  <si>
    <t>Lavação de janelas com água e sabão</t>
  </si>
  <si>
    <t>99826UD adaptada</t>
  </si>
  <si>
    <t>Limpeza com solução de água santária em laje de teto em todas as regiões com sinais de umidade, bolor ou fungos</t>
  </si>
  <si>
    <t>Alucentro 3286-2100</t>
  </si>
  <si>
    <t>Perfil cantoneira de abas iguais, em alumínio, dimensões de 15,87 x 15,87 x 1,5 mm, na cor branco, instalado nas quinas de paredes, do rodapé até a altura de 2,10m, nos pontos indicados em projeto</t>
  </si>
  <si>
    <t>Imperflex 3210-1288</t>
  </si>
  <si>
    <t>Correção de trincas de reboco utilizando-se selante acrílico flexível tipo Sikacryll 203 ou equivlente</t>
  </si>
  <si>
    <t>2.13</t>
  </si>
  <si>
    <t>Impermeabilização</t>
  </si>
  <si>
    <t>87372 + 88309</t>
  </si>
  <si>
    <t>Regularização da superfície dos tijolos para aplicação de camada de impermeabilização</t>
  </si>
  <si>
    <t>87548 adaptada imp e plast</t>
  </si>
  <si>
    <t>Reboco com argamassa impermeabilizada e aditivo plastificante</t>
  </si>
  <si>
    <t>98546UD</t>
  </si>
  <si>
    <t>Impermeabilização de superfície com manta asfáltica elastomérica em poliester 3mm, tipo III, classe B, aluminizada (NBR 9952), uma camada, inclusive aplicação de primer asfáltico</t>
  </si>
  <si>
    <t>98555 e 98562</t>
  </si>
  <si>
    <t>Impermeabilização de viga baldrame com dupla camada sendo 1 camada de argamassa impermeabilizada (cimento, areia e aditivo impermeabilizante) de 2cm de espessura e outra camada superior, de cimento polimérico (sikatop 100 ou equivalente) aplicada em três demãos cruzadas e espaçadas de 3 horas entre uma e outra</t>
  </si>
  <si>
    <t>98555UD</t>
  </si>
  <si>
    <t>Impermeabilização de superfície com revestimento bicomponente semi flexível tipo sika top 100 ou equivalente em três demãos cruzadas</t>
  </si>
  <si>
    <t>Imperflex - 3210-1288 e Sinapi 88309</t>
  </si>
  <si>
    <t>Aplicação de manta líquida no topo da platibanda da marquise circular e na laje de cobertura do abrigo de GLP</t>
  </si>
  <si>
    <t>2.14</t>
  </si>
  <si>
    <t>Louças, metais e acessórios</t>
  </si>
  <si>
    <t>100871UD</t>
  </si>
  <si>
    <t>Barra de apoio, dimensões de 70cm, diametro 1 1/2", em alumínio, na cor branco</t>
  </si>
  <si>
    <t>100871UDD</t>
  </si>
  <si>
    <t>Reinstalação de barras de apoio de 80 cm conforme projeto - barras reutilizadas</t>
  </si>
  <si>
    <t>230174/AGETOP-CIVILD adaptado</t>
  </si>
  <si>
    <t>Barra de apoio vertical, dimensões de 40 cm, diâmetro=1 1/2", em alumínio, cor branco</t>
  </si>
  <si>
    <t>230174/AGETOP-CIVILDD</t>
  </si>
  <si>
    <t>Barra de apoio horizontal, dimensões de 40 cm, diâmetro = 1 1/2", em alumínio acabamento escovado</t>
  </si>
  <si>
    <t>86877UD</t>
  </si>
  <si>
    <t>Válvula inox para tanque inox</t>
  </si>
  <si>
    <t>86877UDD</t>
  </si>
  <si>
    <t>Válvula inox para lavatório</t>
  </si>
  <si>
    <t>86878UD</t>
  </si>
  <si>
    <t>Instalação de válvula americana 3,1/2"x1,1/2" em metal cromado para substituir a existente na cuba da pia da copa</t>
  </si>
  <si>
    <t>86887UD</t>
  </si>
  <si>
    <t>Engate flexível, inox, ½”de 50cm</t>
  </si>
  <si>
    <t>86910UD</t>
  </si>
  <si>
    <t>Torneira de parede para cozinha, marca DOCOL ou equivalente, linha Docol primor, bica horizontal e giratória, bico arejador, acabamento cromado, cód. 00673306</t>
  </si>
  <si>
    <t>86914UD</t>
  </si>
  <si>
    <t>Torneira marca DOCOL ou equivalente, para tanque, linha 1130 trio, cód. 00534406</t>
  </si>
  <si>
    <t>95472UD</t>
  </si>
  <si>
    <t>Bacia sanitária, marca CELITE ou equivalente, linha Acesso confort, sem abertura frontal, cor branco, cód. 31360, incluídos anel de vedação, parafusos e demais acessórios para instalação</t>
  </si>
  <si>
    <t>95544UD</t>
  </si>
  <si>
    <t>Papeleira, marca Premisse ou equivalente, linha urban, compacto, dimensões de 24 x 14,1 x 12 cm, cor branco, instalada a altura de 1,00m, do piso até a base</t>
  </si>
  <si>
    <t>95547UD</t>
  </si>
  <si>
    <t>Saboneteira, marca Premisse ou equivalente, linha urban, compacto, dimensões de 8,7 x 9,0 x 19,2 cm, cor branco, instalada a altura de 1,00m, do piso até a base</t>
  </si>
  <si>
    <t>Site Leroy Merlin em 19/06/2022 3</t>
  </si>
  <si>
    <t>Tampa de caixa sifonada ou ralo em aço inox, com fecho escamoteável de 15x 15 cm ou conforme medidas no local</t>
  </si>
  <si>
    <t>Site Lojas Americanas em 19/06/2022 1</t>
  </si>
  <si>
    <t>Assento plástico universal, marca Deca, cód. AP01.17 ou equivalente, cor branco</t>
  </si>
  <si>
    <t>Site Lojas Americanas em 19/06/2022 2</t>
  </si>
  <si>
    <t>Tampa de caixa sifonada ou ralo em aço inox, com fecho escamoteável de 10x 10 cm ou conforme medidas no local</t>
  </si>
  <si>
    <t>2.17</t>
  </si>
  <si>
    <t>Pintura</t>
  </si>
  <si>
    <t>100745UDD</t>
  </si>
  <si>
    <t>METÁLICA PORTAS - Pintura em esmalte sintético na cor platina, marca Coral ou equivalente, acabamento brilhante</t>
  </si>
  <si>
    <t>100745UDDDDD</t>
  </si>
  <si>
    <t>METÁLICA PORTINHOLA GLP - Pintura em esmalte sintético, 2 demãos, na cor platina, acabamento alto brilho, linha Coralit, marca Coral ou equivalente em na portinhola do abrigo para GLP</t>
  </si>
  <si>
    <t>261301/AGETOP-CIVILD</t>
  </si>
  <si>
    <t>TETO - EMASSAMENTO PVA - Emassamento PVA em laje (forro) em duas demãos</t>
  </si>
  <si>
    <t>261307/AGETOP-CIVILD</t>
  </si>
  <si>
    <t>TETO - TINTA PVA - Pintura em teto com tinta látex PVA cor branco neve, acabamento fosco, marca Suvinil, Coral, Sherwin Williams ou equivalente - duas demãos</t>
  </si>
  <si>
    <t>3777D</t>
  </si>
  <si>
    <t>Lona plástica para proteger mobiliário</t>
  </si>
  <si>
    <t>6212D</t>
  </si>
  <si>
    <t>Tábua 2,5m x 30cm para deslocamento sobre as telhas (deverão se entregues à fiscalização no final da obra)</t>
  </si>
  <si>
    <t>88316UDD</t>
  </si>
  <si>
    <t>Serviço de raspagem de textura em platibandas</t>
  </si>
  <si>
    <t>88415U adaptado</t>
  </si>
  <si>
    <t>PAREDES EXTERNAS - FUNDO PREPARADOR - Aplicação de fundo preparador em regiões onde o concreto esteja com sinais de esfarelamento</t>
  </si>
  <si>
    <t>88415UD</t>
  </si>
  <si>
    <t>Aplicação de selador acrílico em paredes</t>
  </si>
  <si>
    <t>88423UD</t>
  </si>
  <si>
    <t>PAREDES EXTERNAS - TEXTURA - Textura acrílica na cor branco gelo marca Suvinil ou equivalente (rolo para textura média)</t>
  </si>
  <si>
    <t>88423UD4</t>
  </si>
  <si>
    <t>PAREDES EXTERNAS - PLATIBANDAS - Textura acrílica na cor branco gelo marca Suvinil ou equivalente (rolo para textura média) a ser aplicada na parte interna das platibandas</t>
  </si>
  <si>
    <t>88423UDD</t>
  </si>
  <si>
    <t>PAREDES EXTERNAS - TEXTURA - Textura acrílica Suvinil ou equivalente, cor cinza inox - CÓD. C388 (rolo para textura média)</t>
  </si>
  <si>
    <t>88488UD</t>
  </si>
  <si>
    <t>TETO - TINTA ACRÍLICA - Pintura acrílica em teto em duas demãos na cor branco neve, marca Suvinil, Coral, Sherwin Williams ou equivalente</t>
  </si>
  <si>
    <t>88489UD</t>
  </si>
  <si>
    <t>PAREDE - TINTA ACRÍLICA - Pintura de paredes com tinta acrílica, na cor branco gelo, marca Suvinil, Coral, Sherwin Williams ou equivalente, acabamento acetinado - duas demãos</t>
  </si>
  <si>
    <t>88489UDD</t>
  </si>
  <si>
    <t>CHAPINS - Tinta acrílica, Sherwin Willians ou equivalente na cor concreto nos chapins pré-moldados</t>
  </si>
  <si>
    <t>88495UD</t>
  </si>
  <si>
    <t>TETO - EMASSAMENTO - Emassamento acrílico em laje (forro)</t>
  </si>
  <si>
    <t>88497UDD</t>
  </si>
  <si>
    <t>PAREDE - EMASSAMENTO ACRÍLICO - Emassamento acrílico em paredes - duas demãos, inclui lixamento</t>
  </si>
  <si>
    <t>90407UD</t>
  </si>
  <si>
    <t>Recomposição de reboco de teto em estado de deterioração</t>
  </si>
  <si>
    <t>99826UD adaptadaD</t>
  </si>
  <si>
    <t>Limpeza de regiões das paredes, platibandas, teto, com mofo utilizando-se solução de hipoclorito de sódio, com 4% a 6% de cloro ativo, ou ainda, água sanitária, diluída com água na proporção de 1:1</t>
  </si>
  <si>
    <t>2.18</t>
  </si>
  <si>
    <t>Acréscimo platibanda</t>
  </si>
  <si>
    <t>01.006.000017.SET</t>
  </si>
  <si>
    <t>Furo em concreto com broca de widia, utilizando martele elétrico Ø 1/2" profundidade 10 cm</t>
  </si>
  <si>
    <t>103328UD4</t>
  </si>
  <si>
    <t>Parede de alvenaria de 1/2 vez de tijolo furado</t>
  </si>
  <si>
    <t>134D</t>
  </si>
  <si>
    <t>Groute cimentício</t>
  </si>
  <si>
    <t>KG</t>
  </si>
  <si>
    <t>34449D</t>
  </si>
  <si>
    <t>Aço CA-50, 6,3mm, dobrado e cortado</t>
  </si>
  <si>
    <t>88415UDDDDD</t>
  </si>
  <si>
    <t>Aplicação de selador acrílico - acréscimo de platibanda</t>
  </si>
  <si>
    <t>93205UD adaptado</t>
  </si>
  <si>
    <t>Cinta de amarração de alvenaria moldada in loco com utilização de canaletas de concreto e aço 6,3 mm</t>
  </si>
  <si>
    <t>96533UD</t>
  </si>
  <si>
    <t>Forma de madeira para concretagem topo pilaretes</t>
  </si>
  <si>
    <t>2.19</t>
  </si>
  <si>
    <t>Hidrossanitário</t>
  </si>
  <si>
    <t>102609UD</t>
  </si>
  <si>
    <t>Caixa d`água em PVC capacidade 2000 litros marca Tigre, Fortlev ou equivalente</t>
  </si>
  <si>
    <t>103038UD</t>
  </si>
  <si>
    <t>Registro de esfera, PVC roscável com volante ou borboleta, 1 1/4"</t>
  </si>
  <si>
    <t>89356UD</t>
  </si>
  <si>
    <t>Tubo PVC soldável diâmetro 25mm</t>
  </si>
  <si>
    <t>89362UD</t>
  </si>
  <si>
    <t>Joelho 90º PVC soldável diâmetro 25mm</t>
  </si>
  <si>
    <t>89363UD</t>
  </si>
  <si>
    <t>Joelho 45º PVC soldável diâmetro 25mm</t>
  </si>
  <si>
    <t>89366UD</t>
  </si>
  <si>
    <t>Joelho 90º com bucha de latão, PVC soldável, DN 25mmx3/4"</t>
  </si>
  <si>
    <t>89378UD</t>
  </si>
  <si>
    <t>Luva PVC soldável diâmetro 25mm</t>
  </si>
  <si>
    <t>89380UD</t>
  </si>
  <si>
    <t>Luva de redução PVC soldável DN 32mmx25mm</t>
  </si>
  <si>
    <t>89383UD</t>
  </si>
  <si>
    <t>Adaptador curto com bolsa e rosca para registro PVC soldável, DN 25mmx3/4"</t>
  </si>
  <si>
    <t>89402UD</t>
  </si>
  <si>
    <t>Tubo PVC soldável 25mm instalado embutido em paredes para rede de drenos de aparelhos de ar condicionado</t>
  </si>
  <si>
    <t>89451UD</t>
  </si>
  <si>
    <t>Tubo PVC soldável diâmetro 75mm</t>
  </si>
  <si>
    <t>89513UD</t>
  </si>
  <si>
    <t>Joelho 90º, PVC soldável, DN 75mm</t>
  </si>
  <si>
    <t>89575UD</t>
  </si>
  <si>
    <t>Luva PVC soldável diâmetro 50mm</t>
  </si>
  <si>
    <t>89611UD</t>
  </si>
  <si>
    <t>Luva PVC soldável, DN 75MM</t>
  </si>
  <si>
    <t>89620UD</t>
  </si>
  <si>
    <t>Tê PVC soldável diâmetro 32mm</t>
  </si>
  <si>
    <t>89629UD</t>
  </si>
  <si>
    <t>Tê PVC soldável, DN 75mm</t>
  </si>
  <si>
    <t>89712UD</t>
  </si>
  <si>
    <t>Tubo PVC esgoto DN 50mm</t>
  </si>
  <si>
    <t>89746UDD</t>
  </si>
  <si>
    <t>Joelho PVC esgoto 45º 100mm</t>
  </si>
  <si>
    <t>89987UD</t>
  </si>
  <si>
    <t>Registro de gaveta bruto, latão, roscável, 3/4", com acabamento e canopla cromados</t>
  </si>
  <si>
    <t>94490UD</t>
  </si>
  <si>
    <t>Registro de esfera, PVC soldável, com volante ou borboleta, DN 32mm</t>
  </si>
  <si>
    <t>94649UD</t>
  </si>
  <si>
    <t>Tubo PVC soldável diâmetro 32mm</t>
  </si>
  <si>
    <t>94674UD</t>
  </si>
  <si>
    <t>Joelho 90º PVC soldável, diâmetro 32mm</t>
  </si>
  <si>
    <t>94703UD</t>
  </si>
  <si>
    <t>Adaptador com flange e anel de vedação, PVC soldável, DN 25mm x3/4"</t>
  </si>
  <si>
    <t>94709UD</t>
  </si>
  <si>
    <t>Adaptador com flanges livres PVC soldável, DN 32mm</t>
  </si>
  <si>
    <t>94785UD</t>
  </si>
  <si>
    <t>Adaptador com flanges livres, PVC soldável longo, 32mm</t>
  </si>
  <si>
    <t>94789UD</t>
  </si>
  <si>
    <t>Adaptador com flanges livres, PVC soldável longo, DN 75MM</t>
  </si>
  <si>
    <t>94797UD</t>
  </si>
  <si>
    <t>Torneira de boia para caixa d`água roscável, 1"</t>
  </si>
  <si>
    <t>Casa Iracema e 88309</t>
  </si>
  <si>
    <t>Caixa de gordura Tigre ou equivalente com cesto DN 100</t>
  </si>
  <si>
    <t>2.20</t>
  </si>
  <si>
    <t>Pluvial</t>
  </si>
  <si>
    <t>102264UDD</t>
  </si>
  <si>
    <t>Tubo PVC branco para rede de águas pluviais, DN 100mm, junta elástica, fornecimento e assentamento</t>
  </si>
  <si>
    <t>103328UDDD</t>
  </si>
  <si>
    <t>Alvernaria de tijolos cerâmicos furados 9x19x19cm, para constituição da mureta lateral das calhas, altura de 30cm e travamento na laje e paredes laterais com ferro de 6,3mm a cada 60 cm</t>
  </si>
  <si>
    <t>103356UD</t>
  </si>
  <si>
    <t>Alvenaria de fechamento dos shafts para descida de tubos pluviais na região da marquise circular - blocos cerâmicos 9x19x29</t>
  </si>
  <si>
    <t>Grelha em ferro fundido simples com requadro, instalada em canteiros ou áreas sem tráfego de veículos</t>
  </si>
  <si>
    <t>3899D</t>
  </si>
  <si>
    <t>Luva PVC soldável para rede pluvial DN 100 mm</t>
  </si>
  <si>
    <t>87548MODIFREBIMPER</t>
  </si>
  <si>
    <t>Reboco esp 1cm com argamassa impermeabilizada sem plastificante</t>
  </si>
  <si>
    <t>89591UD adaptado</t>
  </si>
  <si>
    <t>Joelho 45° PVC branco, 200mm fornecido e instalado em rede coletora de águas pluviais</t>
  </si>
  <si>
    <t>89701UD adaptado</t>
  </si>
  <si>
    <t>Tê PVC branco 200X200</t>
  </si>
  <si>
    <t>90696UD adaptado</t>
  </si>
  <si>
    <t>Tubo PVC 200 mm, junta elástica, para rede coletora de esgoto pluvial</t>
  </si>
  <si>
    <t>93358UDD</t>
  </si>
  <si>
    <t>Escavação manual de valas para instalação de tubos</t>
  </si>
  <si>
    <t>93382UDD</t>
  </si>
  <si>
    <t>Reaterro manual de valas</t>
  </si>
  <si>
    <t>95693UDD adaptado</t>
  </si>
  <si>
    <t>Luva simples, PVC branco 200mm, fornecido e instalado em rede pluvial</t>
  </si>
  <si>
    <t>99253UDDD adaptado</t>
  </si>
  <si>
    <t>Caixa enterrada hidráulica retangular em alvenaria com tijolos cerâmicos maciços, dimensões internas 0,50x0,50x0,60 para rede de drenagem</t>
  </si>
  <si>
    <t>Casa Iracema 3295-1966 jun/22 2</t>
  </si>
  <si>
    <t>Cap PVC 200mm</t>
  </si>
  <si>
    <t>2.21</t>
  </si>
  <si>
    <t>Telhado</t>
  </si>
  <si>
    <t>01.006.000016.SET</t>
  </si>
  <si>
    <t>Furo em concreto com broca de widia, utilizando martele elétrico Ø 3/8" profundidade 10 cm</t>
  </si>
  <si>
    <t>100435UD</t>
  </si>
  <si>
    <t>Rufo em fibrocimento para telha ondulada, e=6mm, aba de 26cm, exceto contrarrufo</t>
  </si>
  <si>
    <t>11964D</t>
  </si>
  <si>
    <t>Parafuso de aço tipo chumbador parabolt, diâmetro 3/8", comprimento 75mm</t>
  </si>
  <si>
    <t>1318D</t>
  </si>
  <si>
    <t>Chapa de aço esp. 2mm</t>
  </si>
  <si>
    <t>160602/AGETOP-CIVILD</t>
  </si>
  <si>
    <t>Rufos e contrarrufos de chapa galvanizada, largura 40 cm</t>
  </si>
  <si>
    <t>252 - mar/22</t>
  </si>
  <si>
    <t>Ajudante de serralheiro - horista</t>
  </si>
  <si>
    <t>40424D</t>
  </si>
  <si>
    <t>Chapa de aço 4,00mm</t>
  </si>
  <si>
    <t>43054D</t>
  </si>
  <si>
    <t>Barra de aço lisa diam 3/8"</t>
  </si>
  <si>
    <t>43692D</t>
  </si>
  <si>
    <t>Perfil "U" enrijecido 100x50x17 #14 (2mm)</t>
  </si>
  <si>
    <t>43692D5</t>
  </si>
  <si>
    <t>Perfil de aço tipo L 40x40 #3,00</t>
  </si>
  <si>
    <t>4425; 4430; 4472; 5075; 88239; 88262</t>
  </si>
  <si>
    <t>Adaptação da estrutura de madeira existente - inclui fornecimento material e mão de obra</t>
  </si>
  <si>
    <t>6110 - mar/22</t>
  </si>
  <si>
    <t>Serralheiro - horista</t>
  </si>
  <si>
    <t>88309 88316 38783 87290 100480 atual. SDomingos</t>
  </si>
  <si>
    <t>Enchimento das calhas com tijolos e argamassa, acabamento final com camada de 2 cm de argamassa de cimento e areia traço 1:3 com aditivo impermeabilizante, cantos abaulados</t>
  </si>
  <si>
    <t>89578UD</t>
  </si>
  <si>
    <t>Retirada de Tubo PVC, água pluvial, 100mm - telhado</t>
  </si>
  <si>
    <t>94210U</t>
  </si>
  <si>
    <t>Telhamento com telha ondulada de fibrocimento e=6mm, recobrimento lateral de 1 1/4 de onda, inc. 9%</t>
  </si>
  <si>
    <t>94223UDD</t>
  </si>
  <si>
    <t>Cumeeira para telha de fibrocimento ondulada, incluso acessórios de fixação e içamento.</t>
  </si>
  <si>
    <t>94964UD</t>
  </si>
  <si>
    <t>Concreto fck 20Mpa</t>
  </si>
  <si>
    <t>97647UD</t>
  </si>
  <si>
    <t>Retirada, transporte e disposição final de telhas onduladas de fibrocimento</t>
  </si>
  <si>
    <t>Estimativa</t>
  </si>
  <si>
    <t>Itens complementares - pintura de fundo com primer, thinner, eletrodos, discos de corte, etc.</t>
  </si>
  <si>
    <t>Instalações Elétricas</t>
  </si>
  <si>
    <t>Cabos elétricos</t>
  </si>
  <si>
    <t>1021D</t>
  </si>
  <si>
    <t>Cabo elétrico 4mm2, isolação livre de halógenos, LSHF, LS0H,LSZH ou HEPR ou EPR - Afumex Green da Prysmian</t>
  </si>
  <si>
    <t>1022D</t>
  </si>
  <si>
    <t>Cabo elétrico 2,5mm2, isolação livre de halógenos, LSHF, LS0H,LSZH ou HEPR ou EPR - Afumex Green da Prysmian</t>
  </si>
  <si>
    <t>1539D</t>
  </si>
  <si>
    <t>Parafuso fendido com sapata, 16mm2</t>
  </si>
  <si>
    <t>857D</t>
  </si>
  <si>
    <t>Cordoalha de cobre nu 16mm2</t>
  </si>
  <si>
    <t>994D</t>
  </si>
  <si>
    <t>Cabo elétrico 6mm2, isolação livre de halógenos, LSHF, LS0H,LSZH ou HEPR ou EPR - Afumex Green da Prysmian</t>
  </si>
  <si>
    <t>Quadros elétricos</t>
  </si>
  <si>
    <t>13395D</t>
  </si>
  <si>
    <t>Quadro de distribuição com barramento trifásico, de embutir, em chapa de aço galvanizado, para 18 disjuntores DIN, 100 A, incluindo barramento</t>
  </si>
  <si>
    <t>2391D</t>
  </si>
  <si>
    <t>Disjuntor trifásico caixa moldada, 100A, Icu=8kA, Siemens</t>
  </si>
  <si>
    <t>2391DD</t>
  </si>
  <si>
    <t>Disjuntor trifásico caixa moldada, 70A, Icu=8kA, Siemens</t>
  </si>
  <si>
    <t>34653D</t>
  </si>
  <si>
    <t>Disjuntor monofásico, norma DIN, 16A, 5kA, Siemens</t>
  </si>
  <si>
    <t>34653DD</t>
  </si>
  <si>
    <t>Disjuntor monofásico, norma DIN, 25A, 5kA, Siemens</t>
  </si>
  <si>
    <t>34653DDD</t>
  </si>
  <si>
    <t>Disjuntor monofásico, norma DIN, 32A, 5kA, Siemens</t>
  </si>
  <si>
    <t>34709D</t>
  </si>
  <si>
    <t>Disjuntor trifásico, norma DIN, 50A, 5kA, Siemens</t>
  </si>
  <si>
    <t>34709DD</t>
  </si>
  <si>
    <t>Disjuntor trifásico, norma DIN, 40A, 5kA, Siemens</t>
  </si>
  <si>
    <t>39445D</t>
  </si>
  <si>
    <t>Interruptor DR, In=25A, 2 polos, 30mA</t>
  </si>
  <si>
    <t>39469D</t>
  </si>
  <si>
    <t>Dispositivo de Proteção contra Surtos – DPS, 25kA, 275V</t>
  </si>
  <si>
    <t>39762D</t>
  </si>
  <si>
    <t>Quadro de distribuição com barramento trifásico, de embutir, em chapa de aço galvanizado, para 36 disjuntores DIN, 100 A</t>
  </si>
  <si>
    <t>Eletrodutos e caixas</t>
  </si>
  <si>
    <t>1872D</t>
  </si>
  <si>
    <t>Caixa de PVC 4x2( 10x5x5cm) p/ tomadas e interruptores em geral</t>
  </si>
  <si>
    <t>1873D</t>
  </si>
  <si>
    <t>Caixa de passagem, PVC, 10x10x5cm</t>
  </si>
  <si>
    <t>2689D</t>
  </si>
  <si>
    <t>Eletroduto PVC, corrugado flexível (cor amarela), DN=20mm, trigreflex ou similar</t>
  </si>
  <si>
    <t>38095D</t>
  </si>
  <si>
    <t>Espelho cego de encaixe pressão p/ caixa 4x4 (10x10x5cm)</t>
  </si>
  <si>
    <t>39245D</t>
  </si>
  <si>
    <t>Eletroduto PVC, corrugado flexível (cor laranja), DN=32mm, trigreflex ou similar</t>
  </si>
  <si>
    <t>Tomadas e interruptores</t>
  </si>
  <si>
    <t>38075D</t>
  </si>
  <si>
    <t>Tomada elétrica 2P+T NBR 14136/2002 , 20A, sistema modular p/ até 3 elementos, incluso espelho de encaixe/pressão, suporte e 2 módulos cegos</t>
  </si>
  <si>
    <t>38094D</t>
  </si>
  <si>
    <t>Espelho de encaixe/pressão para 3 módulos, 3 módulos cegos</t>
  </si>
  <si>
    <t>38112D</t>
  </si>
  <si>
    <t>Interruptor 1 seção, módulo para encaixe em espelho</t>
  </si>
  <si>
    <t>38113D</t>
  </si>
  <si>
    <t>Interruptor paralelo 1 seção, módulo para encaixe em espelho</t>
  </si>
  <si>
    <t>7528D</t>
  </si>
  <si>
    <t>Tomada elétrica 2P+T NBR 14136/2002 , 10A, sistema modular p/ até 3 elementos, incluso espelho de encaixe/pressão, suporte e 2 módulos cegos</t>
  </si>
  <si>
    <t>Iluminação</t>
  </si>
  <si>
    <t>39385D</t>
  </si>
  <si>
    <t>Luminária LED integrada, sobrepor, circular, potência 18W, cor Branco Frio (6.500K), fator de potência &gt;= 0,95 - Super LED Premium, material em acrílico e alumínio, bivolt automático (110V – 220V), vida útil 50.000 horas, dimensões 22,5cm x 22,5cm (aproximadas), profundidade =3cm, peso 600g, tecnologia anti-stromb</t>
  </si>
  <si>
    <t>39385DD</t>
  </si>
  <si>
    <t>Luminária LED integrada, embutir, circular, potência 18W, cor Branco Frio (6.500K), fator de potência &gt;= 0,95 - Super LED Premium, material em acrílico e alumínio, bivolt automático (110V – 220V), vida útil 50.000 horas, dimensões 22,5cm x 22,5cm (aproximadas), profundidade =3cm, peso 600g, tecnologia anti-stromb</t>
  </si>
  <si>
    <t>Equipamentos</t>
  </si>
  <si>
    <t>1368D</t>
  </si>
  <si>
    <t>Chuveiro comum, 3 temperaturas, 5500W, linha Maxi Banho, Lorenzetti</t>
  </si>
  <si>
    <t>Serviços</t>
  </si>
  <si>
    <t>2436 + 247D</t>
  </si>
  <si>
    <t>Execução das novas instalações elétricas (serviço de eletricista e ajudante)</t>
  </si>
  <si>
    <t>2436DD</t>
  </si>
  <si>
    <t>Reforma do QDG, instalação de disjuntores, espelho de policarbonato de proteção</t>
  </si>
  <si>
    <t>247D</t>
  </si>
  <si>
    <t>Retirada das instalações elétricas existentes, canaletas metálicas de sobrepor em alvenaria, luminárias, circuitos, eletrodutos etc. - Ajudante de Eletricista</t>
  </si>
  <si>
    <t>247DDD</t>
  </si>
  <si>
    <t>Retirada da cerca eletrificada</t>
  </si>
  <si>
    <t>Cabeamento Estruturado</t>
  </si>
  <si>
    <t>Cabos Lógicos</t>
  </si>
  <si>
    <t>39598D</t>
  </si>
  <si>
    <t>Cabo UTP, 4 pares, 24AWG, categoria 5E, isolação PVC, CMX, Sohoplus ou similar</t>
  </si>
  <si>
    <t>Rack e DG telefônico</t>
  </si>
  <si>
    <t>11919D</t>
  </si>
  <si>
    <t>Cabo telefônico CCI 10 pares, uso interno</t>
  </si>
  <si>
    <t>39594D</t>
  </si>
  <si>
    <t>Patch panel 24 portas, cat. 5e</t>
  </si>
  <si>
    <t>2501D</t>
  </si>
  <si>
    <t>Eletroduto metálico corrugado flexível (cor branca), DN=32mm (elétrica), copex ou similar</t>
  </si>
  <si>
    <t>2690D</t>
  </si>
  <si>
    <t>Eletroduto PVC, corrugado flexível (cor amarela), DN=32mm, trigreflex ou similar</t>
  </si>
  <si>
    <t>Tomadas</t>
  </si>
  <si>
    <t>38094DD</t>
  </si>
  <si>
    <t>Espelho de encaixe/pressão para tomada RJ-45, capacidade para até 3 módulos, incluindo 2 módulos cegos</t>
  </si>
  <si>
    <t>38104D</t>
  </si>
  <si>
    <t>Conector fêmea RJ-45, cat. 5e, módulo para tomada</t>
  </si>
  <si>
    <t>2436 + 247</t>
  </si>
  <si>
    <t>Execução das novas instalações de cabeamento estruturado (serviço de eletricista e ajudante)</t>
  </si>
  <si>
    <t>247DDDD</t>
  </si>
  <si>
    <t>Retirada das instalações de cabeamento estruturado existentes - Ajudante de Eletricista</t>
  </si>
  <si>
    <t>Sinalização visual</t>
  </si>
  <si>
    <t>88309UD</t>
  </si>
  <si>
    <t>Serviço de retirada cuidadosa, guarda e reinstalação de placas de sinalização visual</t>
  </si>
  <si>
    <t>88309UDDD</t>
  </si>
  <si>
    <t>Serviço de instalação de placas de sinalização visual novas</t>
  </si>
  <si>
    <t>Solução Acessível - 3645-3961</t>
  </si>
  <si>
    <t>PS1 - Placa 18X18cm a ser instalada na porta de sanitário em ACM, na cor branco, com faixas e textos em pintura UV nas cores preta e azul, conforme detalhes. Texto e pictogramas pretos sobre fundo branco e texto branco sobre fundo azul</t>
  </si>
  <si>
    <t>Solução Acessível - 3645-3961 2</t>
  </si>
  <si>
    <t>PS2 - Placa 18X18cm a ser instalada na porta de sanitário em ACM, na cor branco, com faixas e textos em pintura UV nas cores preta e azul, conforme detalhes. Texto e pictogramas pretos sobre fundo branco e texto branco sobre fundo azul</t>
  </si>
  <si>
    <t>Solução Acessível - 3645-3961 3</t>
  </si>
  <si>
    <t>PS3 - Placa 18X18cm a ser instalada na porta de sanitário em ACM, na cor branco, com faixas e textos em pintura UV nas cores preta e azul, conforme detalhes. Texto e pictogramas pretos sobre fundo branco e texto branco sobre fundo azul</t>
  </si>
  <si>
    <t>Solução Acessível - 3645-3961 4</t>
  </si>
  <si>
    <t>PB - Placas 20x8cm em braile em ACM com texto em alto relevo e simbologia em braille correspondente ao nome do ambiente, fundo branco e texto preto, devendo ser instaladas nas paredes adjacentes às portas de acesso, ao lado das maçanetas na altura de 1,20m</t>
  </si>
  <si>
    <t>Solução Acessível - 3645-3961 5</t>
  </si>
  <si>
    <t>PI - Placa de informação 25x8cm a ser instalada na porta de sanitário em ACM, na cor azul, com faixas e textos em pintura UV nas cor branco, fixada na parede por meio de cantoneiras , conforme detalhes (PI 1 - fixada por meio de suporte na parede. PI2 e PI3 fixadas na parede por meio de fita adesiva</t>
  </si>
  <si>
    <t>Solução Acessível - 3645-3961 6</t>
  </si>
  <si>
    <t>Pap - Placa 20x30cm indicativa de atendimento preferencial, a ser instalada ao lado do guichê, em ACM, na cor azul, com pictogramas e textos em impressão UV nas cor branco, fixada na parede por meio de fita adesiva dupla face</t>
  </si>
  <si>
    <t>Solução Acessível - 3645-3961 7</t>
  </si>
  <si>
    <t>PA1 - Placa de alerta (segurança), 40x30cm, em ACM, na cor branco, com textos e faixas nas cores preto e vermelho, conforme detalhe</t>
  </si>
  <si>
    <t>Solução Acessível - 3645-3961 8</t>
  </si>
  <si>
    <t>PA2 - Placa de alerta (segurança), 25x25cm, em ACM, na cor branco, com textos e faixas nas cores preto e vermelho, conforme detalhe</t>
  </si>
  <si>
    <t>IMPLANTAÇÃO</t>
  </si>
  <si>
    <t>3.1</t>
  </si>
  <si>
    <t>02.002.000007.SERD</t>
  </si>
  <si>
    <t>Demolição de parte da base de antigo reservatório metálico</t>
  </si>
  <si>
    <t>020109/AGETOP-CIVILD2</t>
  </si>
  <si>
    <t>Demolição, retirada, transporte e disposição final de piso de concreto desempenado</t>
  </si>
  <si>
    <t>020110/AGETOP-CIVILD</t>
  </si>
  <si>
    <t>Demolição, retirada, transporte e disposição final de piso em ladrilho hidráulico</t>
  </si>
  <si>
    <t>020142/AGETOP-CIVILD</t>
  </si>
  <si>
    <t>Retirada meio fio de concreto para posterior reinstalação</t>
  </si>
  <si>
    <t>97635UD</t>
  </si>
  <si>
    <t>Retirada de piso intertravado de concreto para reaproveitamento na obra</t>
  </si>
  <si>
    <t>3.2</t>
  </si>
  <si>
    <t>Pavimentos</t>
  </si>
  <si>
    <t>101091UD</t>
  </si>
  <si>
    <t>Piso em ladrilho hidráulico pré-moldado de cimento com dimensões 20x20cm, estampa quadro, cor natural, marca Goiarte ou equivalente - assentamento ao redor do piso da marquise circular e recomposição onde necessário</t>
  </si>
  <si>
    <t>101869UD adaptado</t>
  </si>
  <si>
    <t>Piso em blocos intertravados de concreto sobre base compactada e camada de pó de brita, incluso rejuntamento com pó de brita e reaproveitando-se peças retiradas em outro local da obra</t>
  </si>
  <si>
    <t>220104/AGETOP-CIVIL adaptado</t>
  </si>
  <si>
    <t>Piso em concreto armado, esp. 7 cm, desempenado e sarrafeado com malha em tela de aço soldada, nervurada, CA-60, Q-196 (3,11Kg/m²), diâmetro do fio 5,0mm, malha 10x10cm, juntas a cada 2 metros</t>
  </si>
  <si>
    <t>220104/AGETOP-CIVILD</t>
  </si>
  <si>
    <t>Piso em concreto, esp. 7cm, acabamento sarrafeado e desempenado, juntas a cada 2 metros</t>
  </si>
  <si>
    <t>221126/AGETOP-CIVILD</t>
  </si>
  <si>
    <t>Piso podotátil de alerta ou direcional, em concreto pré-moldado, na cor ocre claro ou amarelo, 25x25x1,5cm</t>
  </si>
  <si>
    <t>93190UD</t>
  </si>
  <si>
    <t>Contenção em canaletas para plano rampado incluindo-se guia de balizamento de 15 cm acima do plano rampado</t>
  </si>
  <si>
    <t>94263UD</t>
  </si>
  <si>
    <t>Meio fio em concreto 13 cm base, 22cm altura, assentado com o topo nivelado com o pavimento (peças novas)</t>
  </si>
  <si>
    <t>94279UD</t>
  </si>
  <si>
    <t>Reinstalação de meio fio em concreto pré-moldado - reutilização de peças retiradas da obra</t>
  </si>
  <si>
    <t>96995UD adaptado</t>
  </si>
  <si>
    <t>Enchimento com terra - aterro</t>
  </si>
  <si>
    <t>3.3</t>
  </si>
  <si>
    <t>100745UD4</t>
  </si>
  <si>
    <t>METÁLICA - MASTROS - Pintura de mastros em esmalte sintético na cor platina, linha Coralit</t>
  </si>
  <si>
    <t>100745UD5</t>
  </si>
  <si>
    <t>METÁLICA - LIXEIRA - Pintura da lixeira em esmalte sintético na cor platina, acabamento alto brilho, linha Coralit, marca Coral ou equivalente, sobre fundo antiferrugem</t>
  </si>
  <si>
    <t>100745UD6</t>
  </si>
  <si>
    <t>METÁLICA GRADES DE DIVISA E PORTÕES - Pintura dos gradis e portões com esmalte sintético, na cor platina, marca Coral ou equivalente, acabamento brilhante</t>
  </si>
  <si>
    <t>100745UD7</t>
  </si>
  <si>
    <t>METÁLICA - BICICLETÁRIO - Pintura em esmalte sintético na cor platina, acabamento alto brilho, linha Coralit, marca Coral ou equivalente</t>
  </si>
  <si>
    <t>100745UDDDD</t>
  </si>
  <si>
    <t>METÁLICA - SOMBRITE - repintura em 2 demãos da estrutura da cobertura metálica para veículos tipo sombrite com tinta esmalte sintético na cor platina, acabamento alto brilho, linha coralit, marca Coral ou equivalente</t>
  </si>
  <si>
    <t>102491UD</t>
  </si>
  <si>
    <t>PISO - CIMENTADO LISO, Pintura em piso marca Sherwin Williams, linha Novacor Piso Premium, cor concreto, cód. 43, duas demãos</t>
  </si>
  <si>
    <t>102500UD</t>
  </si>
  <si>
    <t>PISO - GUIA DE BALIZAMENTO - Pintura para piso, marca Sherwin Williams ou equivalente, linha Nova cor piso premium, na cor amarelo demarcação a ser aplicada no topo da guia de balizamento do plano inclinado a ser construído na região abaixo do sombrite</t>
  </si>
  <si>
    <t>102500UDD</t>
  </si>
  <si>
    <t>DEMARCAÇÃO - Pintura de faixa zebrada e demarcação de vagas na cor branco, com tinta para piso, marca Sherwin Williams, linha novacor piso premium</t>
  </si>
  <si>
    <t>102513UDD</t>
  </si>
  <si>
    <t>DEMARCAÇÃO - Pintura de pictogramas nas cores azul e branco, com tinta para piso, marca Sherwin Williams, linha novacor piso premium</t>
  </si>
  <si>
    <t>88431UD</t>
  </si>
  <si>
    <t>PISO - GUIA DE BALIZAMENTO - Textura acrílica aplicada nas faces laterais da guia de balizamento com rolo para textura média, marca Leinertex ou equivalente, linha textucril, na cor Londres</t>
  </si>
  <si>
    <t>88431UDD</t>
  </si>
  <si>
    <t>TEXTURA - MURETAS - Textura acrílica aplicada com rolo para textura média, marca Leinertex ou equivalente, linha textucril, na cor Londres em muretas de divisa e guias de balizamento</t>
  </si>
  <si>
    <t>3.4</t>
  </si>
  <si>
    <t>Diversos</t>
  </si>
  <si>
    <t>081815/AGETOP-CIVILD</t>
  </si>
  <si>
    <t>Relocação do hidrômetro para a parede do muro de divisa, inclui a substituição de todos os itens necessários</t>
  </si>
  <si>
    <t>88309; 100498</t>
  </si>
  <si>
    <t>Correção do prumo do poste do medidor de energia elétrica</t>
  </si>
  <si>
    <t>88316UD7</t>
  </si>
  <si>
    <t>Serviço de retirada de vegetação invasora no pavimento intertravado</t>
  </si>
  <si>
    <t>3.5</t>
  </si>
  <si>
    <t>Serralheria</t>
  </si>
  <si>
    <t>252; 6110; 546; 4777; Ferrobraz e Perfinasa 11</t>
  </si>
  <si>
    <t>Portão de veículos - adaptações na parte de serralheria conforme projeto, inclui pintura com primer (não inclui fundações e motor)</t>
  </si>
  <si>
    <t>252; 6110; 546; 4777; Ferrobraz e Perfinasa 14</t>
  </si>
  <si>
    <t>Lixeira em aço conforme projeto, incluída pintura com primer</t>
  </si>
  <si>
    <t>252; 6110; 546; 4777; Ferrobraz e Perfinasa 15</t>
  </si>
  <si>
    <t>Bicicletário em aço, confome projeto, incluída pintura em primer</t>
  </si>
  <si>
    <t>3.6</t>
  </si>
  <si>
    <t>Tratamento de muretas e grades de divisa</t>
  </si>
  <si>
    <t>87548 adaptado 3</t>
  </si>
  <si>
    <t>Refazimento de reboco em muretas com argamassa com aditivo impermeabilizante</t>
  </si>
  <si>
    <t>88316UDDD</t>
  </si>
  <si>
    <t>Serviço de raspagem de textura em muretas</t>
  </si>
  <si>
    <t>88415UDDDD</t>
  </si>
  <si>
    <t>Aplicação de fundo preparador em regiões das muretas com esfarelamento do reboco</t>
  </si>
  <si>
    <t>97631UDDDD</t>
  </si>
  <si>
    <t>Retirada de reboco deteriorado em muretas</t>
  </si>
  <si>
    <t>3.7</t>
  </si>
  <si>
    <t>3.8</t>
  </si>
  <si>
    <t>Relocação do Sombrite</t>
  </si>
  <si>
    <t>101175UD adaptado</t>
  </si>
  <si>
    <t>Escavação manual a trado e concretagem de estaca broca diam. 30cm, concreto fck 20 MPa</t>
  </si>
  <si>
    <t>252; 88315; Sombralight Coberturas 3207-2591</t>
  </si>
  <si>
    <t>Substituição da tela do sombrite por nova tela permeável</t>
  </si>
  <si>
    <t>88309; 88243</t>
  </si>
  <si>
    <t>Serviço de retirada, transporte e reinstalação de estrutura metálica de cobertura para veículos tipo sombrite</t>
  </si>
  <si>
    <t>95576UDD</t>
  </si>
  <si>
    <t>Armação longitudinal para estacas com aço CA-50 8,0 mm, inclui corte, dobra, montagem e instalação</t>
  </si>
  <si>
    <t>95583UD</t>
  </si>
  <si>
    <t>Armação para estacas com aço CA-60 5,0mm, inclui corte, dobra, montagem e instalação</t>
  </si>
  <si>
    <t>96522UD</t>
  </si>
  <si>
    <t>Escavação manual para blocos de fundação</t>
  </si>
  <si>
    <t>96544UDD</t>
  </si>
  <si>
    <t>Armação de bloco com aço CA-50 de 6,3mm, inclui corte, dobra, montagem e instalação</t>
  </si>
  <si>
    <t>96550UD</t>
  </si>
  <si>
    <t>Aço barra rosqueada para travamento da estrutura do sombrite - diâmetro de acordo com o furo da chapa base da estrutura</t>
  </si>
  <si>
    <t>96557UD</t>
  </si>
  <si>
    <t>Concretagem de blocos de coroamento com concreto fck mínimo 25MPa</t>
  </si>
  <si>
    <t>Base para o portão de veículos</t>
  </si>
  <si>
    <t>101173UD adaptado</t>
  </si>
  <si>
    <t>Estaca broca de concreto, diam. 20cm, escavação manual com trado - inclui escavação e concretagem com concreto 20 MPa</t>
  </si>
  <si>
    <t>92775UDD</t>
  </si>
  <si>
    <t>Armação de vigas com aço CA-60 de 5,0mm - inclui corte, dobra, montagem e instalação</t>
  </si>
  <si>
    <t>95576UD</t>
  </si>
  <si>
    <t>Armação para travamento perfis metálicos na fundação diam. 8,00 mm</t>
  </si>
  <si>
    <t>95584UD</t>
  </si>
  <si>
    <t>Armadura para estacas com aço CA-50 6,3mm, inclui corte, dobra, montagem e instalação</t>
  </si>
  <si>
    <t>96527UD</t>
  </si>
  <si>
    <t>Escavação manual de vala para viga baldrame</t>
  </si>
  <si>
    <t>96536UDD</t>
  </si>
  <si>
    <t>Forma de madeira para vigas baldrames, inclui montagem e desmontagem</t>
  </si>
  <si>
    <t>96544UD</t>
  </si>
  <si>
    <t>Armação de viga baldrame com aço CA-50 de 6,3mm, inclui corte, dobra, montagem e instalação</t>
  </si>
  <si>
    <t>96555UD adaptado</t>
  </si>
  <si>
    <t>Concretagem de viga baldrame com concreto fck 25MPa - inclui preparo, lançamento, adensamento e acabamento</t>
  </si>
  <si>
    <t>TORRE DE CONCRETO PARA RESERVATÓRIO</t>
  </si>
  <si>
    <t>051009/AGETOP-CIVILD</t>
  </si>
  <si>
    <t>Forma de madeira para fundações em sapata</t>
  </si>
  <si>
    <t>103338UD</t>
  </si>
  <si>
    <t>Alvenaria de vedação com blocos vazados de concreto (elemento vazado), espessura 14 cm, conforme modelo especificado em projeto</t>
  </si>
  <si>
    <t>103669UD</t>
  </si>
  <si>
    <t>Concretagem de pilares com concreto fck 25MPa - inclui preparo, lançamento, adensamento e acabamento</t>
  </si>
  <si>
    <t>103682UD</t>
  </si>
  <si>
    <t>Concretagem de vigas e laje maciça com concreto fck 25MPa - inclui preparo, lançamento, adensamento e acabamento</t>
  </si>
  <si>
    <t>5928; 100952; 100953</t>
  </si>
  <si>
    <t>Retirada, transporte e destinação final ecologicamente correta do reservatório metálico tipo taça existente - utilização de caminhão munck</t>
  </si>
  <si>
    <t>87548 adaptado imper D</t>
  </si>
  <si>
    <t>Reboco com argamassa impermeabilizada - sobre estrutura da torre do reservatório</t>
  </si>
  <si>
    <t>87630UD</t>
  </si>
  <si>
    <t>Regularização da laje da torre de concreto com contrapiso em argamassa traço 1:4 (cimento e areia), espessura 3cm</t>
  </si>
  <si>
    <t>87905UD</t>
  </si>
  <si>
    <t>Chapisco a ser aplicado sobre a estrutura da torre do reservatório</t>
  </si>
  <si>
    <t>88415UD5</t>
  </si>
  <si>
    <t>Aplicação de selador acrílico sobre reboco - estrutura da torre do reservatório</t>
  </si>
  <si>
    <t>88423UDDD</t>
  </si>
  <si>
    <t>Textura acrílica Suvinil ou equivalente, cor cinza inox - CÓD. C388 (rolo para textura média) - estrutura do torre do reservatório</t>
  </si>
  <si>
    <t>92415UD</t>
  </si>
  <si>
    <t>Forma de madeira para pilares do nível 350, incluso montagem, escoramento e desmontagem</t>
  </si>
  <si>
    <t>92415UDD</t>
  </si>
  <si>
    <t>Forma de madeira para pilares do nível 800, incluso montagem, escoramento e desmontagem</t>
  </si>
  <si>
    <t>92417UD</t>
  </si>
  <si>
    <t>Forma de madeira para pilares do nível 700, incluso montagem, escoramento e desmontagem</t>
  </si>
  <si>
    <t>92454UD</t>
  </si>
  <si>
    <t>Forma de madeira para vigas do nível 700, inclui montagem, escoramento e desmontagem</t>
  </si>
  <si>
    <t>92456UD</t>
  </si>
  <si>
    <t>Forma de madeira para vigas do nível 350, inclui montagem, escoramento e desmontagem</t>
  </si>
  <si>
    <t>92456UDD</t>
  </si>
  <si>
    <t>Forma de madeira para vigas do nível 800, inclui montagem, escoramento e desmontagem</t>
  </si>
  <si>
    <t>92508UD</t>
  </si>
  <si>
    <t>Fomas de madeira para laje maciça, inclui montagem, escoramento e desmontagem</t>
  </si>
  <si>
    <t>92775UD</t>
  </si>
  <si>
    <t>Armação de pilares e vigas com aço CA-60 de 5,0mm - inclui corte, dobra, montagem e instalação</t>
  </si>
  <si>
    <t>92777UD</t>
  </si>
  <si>
    <t>Armação de pilares e vigas com aço CA-50 de 8,0mm - inclui corte, dobra, montagem e instalação</t>
  </si>
  <si>
    <t>92778UD</t>
  </si>
  <si>
    <t>Armação de pilares e vigas com aço CA-50 de 10,0mm - inclui corte, dobra, montagem e instalação</t>
  </si>
  <si>
    <t>92779UD</t>
  </si>
  <si>
    <t>Armação de pilares e vigas com aço CA-50 de 12,5mm - inclui corte, dobra, montagem e instalação</t>
  </si>
  <si>
    <t>92784UD</t>
  </si>
  <si>
    <t>Armação de laje maciça com aço CA-60 de 5,0mm - inclui corte, dobra, montagem e instalação</t>
  </si>
  <si>
    <t>92785UD</t>
  </si>
  <si>
    <t>Armação de laje maciça com aço CA-50 de 6,3mm - inclui corte, dobra, montagem e instalação</t>
  </si>
  <si>
    <t>92786UD</t>
  </si>
  <si>
    <t>Armação de laje maciça com aço CA-50 de 8,0mm - inclui corte, dobra, montagem e instalação</t>
  </si>
  <si>
    <t>93382UDDD</t>
  </si>
  <si>
    <t>Reaterro manual e compactação de vala - sapatas</t>
  </si>
  <si>
    <t>96523UD</t>
  </si>
  <si>
    <t>Escavação manual para fundação em sapata</t>
  </si>
  <si>
    <t>96543UD</t>
  </si>
  <si>
    <t>Armação de fundação em sapata com aço CA-60 de 5,0mm - inclui corte, dobra, montagem e instalação</t>
  </si>
  <si>
    <t>96545UD</t>
  </si>
  <si>
    <t>Armação de fundação em sapata com aço CA-50 de 8,0mm - inclui corte, dobra, montagem e instalação</t>
  </si>
  <si>
    <t>96556UD adaptado</t>
  </si>
  <si>
    <t>Concretagem de fundação em sapata com concreto fck 25MPa - inclui preparo, lançamento, adensamento e acabamento</t>
  </si>
  <si>
    <t>96619UD</t>
  </si>
  <si>
    <t>Lastro de concreto magro aplicado no fundo de vala ou escavação para sapata e viga baldrame</t>
  </si>
  <si>
    <t>Imperflex - 3210-1288 e Sinapi 88309 D</t>
  </si>
  <si>
    <t>Aplicação de manta líquida, 2 demãos, sobre a laje da torre do reservatório</t>
  </si>
  <si>
    <t xml:space="preserve">TOTAL GERAL: </t>
  </si>
  <si>
    <t>un</t>
  </si>
  <si>
    <t xml:space="preserve">un </t>
  </si>
  <si>
    <t>m</t>
  </si>
  <si>
    <t>CÓDIGO</t>
  </si>
  <si>
    <t>DEMONSTRATIVO DO B.D.I.</t>
  </si>
  <si>
    <t>Pintura e manutenções corretivas</t>
  </si>
  <si>
    <t xml:space="preserve">    % INCIDENTE</t>
  </si>
  <si>
    <t>1</t>
  </si>
  <si>
    <t>ADMINISTRACAO CENTRAL  (AC)</t>
  </si>
  <si>
    <t>1.1</t>
  </si>
  <si>
    <t>FOLHA DE PAGAMENTO E ENCARGOS SOCIAIS</t>
  </si>
  <si>
    <t>1.1.1</t>
  </si>
  <si>
    <t>Diretoria incl. secretarias</t>
  </si>
  <si>
    <t>1.1.2</t>
  </si>
  <si>
    <t>Depto. de Suprimentos e Compras</t>
  </si>
  <si>
    <t>1.1.3</t>
  </si>
  <si>
    <t>Depto. Finan. incl. tesouraria/contabilidade</t>
  </si>
  <si>
    <t>1.1.4</t>
  </si>
  <si>
    <t>Depto. Juridico</t>
  </si>
  <si>
    <t>1.1.5</t>
  </si>
  <si>
    <t>Depto. Planejamento e Orcamento</t>
  </si>
  <si>
    <t>1.1.6</t>
  </si>
  <si>
    <t>Depto. Administrativo</t>
  </si>
  <si>
    <t>1.2</t>
  </si>
  <si>
    <t>INSTALACOES E DESPESAS DIVERSAS</t>
  </si>
  <si>
    <t>1.2.1</t>
  </si>
  <si>
    <t>Taxa de condominio do predio do escritorio</t>
  </si>
  <si>
    <t>1.2.2</t>
  </si>
  <si>
    <t>Seguro do escritorio do deposito</t>
  </si>
  <si>
    <t>1.2.3</t>
  </si>
  <si>
    <t>Moveis e Utensilios</t>
  </si>
  <si>
    <t>1.2.4</t>
  </si>
  <si>
    <t>Taxas e licencas de funcionamento</t>
  </si>
  <si>
    <t>1.2.5</t>
  </si>
  <si>
    <t>Material de consumo (Escrit./limpeza/higiene)</t>
  </si>
  <si>
    <t>1.2.6</t>
  </si>
  <si>
    <t>Consumo de energia</t>
  </si>
  <si>
    <t>1.2.7</t>
  </si>
  <si>
    <t>Despesas com telefone</t>
  </si>
  <si>
    <t>SUB-TOTAL  (AC) ......................................</t>
  </si>
  <si>
    <t>DESPESAS DIVERSAS</t>
  </si>
  <si>
    <t>2.1</t>
  </si>
  <si>
    <t>Riscos e Imprevistos ( R )</t>
  </si>
  <si>
    <t>2.2</t>
  </si>
  <si>
    <t>Garantia de obra (G)</t>
  </si>
  <si>
    <t>2.3</t>
  </si>
  <si>
    <t>Seguros (S)</t>
  </si>
  <si>
    <t>SUB-TOTAL......................................</t>
  </si>
  <si>
    <t>DESPESAS FINANCEIRAS  (DF)</t>
  </si>
  <si>
    <t>Despesas financeira</t>
  </si>
  <si>
    <t>IMPOSTOS E TAXAS  (I)</t>
  </si>
  <si>
    <t>4.1</t>
  </si>
  <si>
    <t>PIS</t>
  </si>
  <si>
    <t>CÁLCULO ISS</t>
  </si>
  <si>
    <t>4.2</t>
  </si>
  <si>
    <t>COFINS</t>
  </si>
  <si>
    <t>VALOR TOTAL OBRA SEM BDI</t>
  </si>
  <si>
    <t>4.3</t>
  </si>
  <si>
    <t>Imposto sobre serviços - ISS</t>
  </si>
  <si>
    <t>VALOR TOTAL MÃO DE OBRA SEM BDI</t>
  </si>
  <si>
    <t>4.4</t>
  </si>
  <si>
    <t>CPRB (conf. Acórdão TCU nº 2293/2013-Plenário)</t>
  </si>
  <si>
    <t>PERCENTUAL DE MÃO DE OBRA:</t>
  </si>
  <si>
    <t>SUB-TOTAL  (I) ......................................</t>
  </si>
  <si>
    <t>ALÍQUOTA MUNICÍPIO SÃO DOMINGOS</t>
  </si>
  <si>
    <t>PERCENTUAL ISS</t>
  </si>
  <si>
    <t>LUCRO OU BONIFICACAO   (L)</t>
  </si>
  <si>
    <t>5.1</t>
  </si>
  <si>
    <t>Remuneração bruta do construtor</t>
  </si>
  <si>
    <t xml:space="preserve">RESPONSÁVEL TÉCNICO </t>
  </si>
  <si>
    <t>ENG. CIVIL MARCOS PAULO BARBOSA</t>
  </si>
  <si>
    <t>CREA 10148/D-GO</t>
  </si>
  <si>
    <t>Analista Judiciário</t>
  </si>
  <si>
    <t>Reforma do prédio do Cartório Eleitoral de São Domingos</t>
  </si>
  <si>
    <t>PLANILHA ORÇAMENTÁRIA DE OBRA</t>
  </si>
  <si>
    <t>OBRA: Reforma do prédio do Cartório Eleitoral de São Domingos</t>
  </si>
  <si>
    <t>LOCAL: Rua Bahia esquina com Rua 5, Centro, São Domingos-GO</t>
  </si>
  <si>
    <t>Taxa BDI:</t>
  </si>
  <si>
    <t>Leis Sociais:</t>
  </si>
  <si>
    <t>Preço material:</t>
  </si>
  <si>
    <t>Preço mão de obra:</t>
  </si>
  <si>
    <t>Preço total da obra:</t>
  </si>
  <si>
    <t>1.3</t>
  </si>
  <si>
    <t>1.4</t>
  </si>
  <si>
    <t>1.5</t>
  </si>
  <si>
    <t>1.6</t>
  </si>
  <si>
    <t>1.7</t>
  </si>
  <si>
    <t>1.8</t>
  </si>
  <si>
    <t>2.4</t>
  </si>
  <si>
    <t>2.5</t>
  </si>
  <si>
    <t>2.6</t>
  </si>
  <si>
    <t>2.7</t>
  </si>
  <si>
    <t>2.8</t>
  </si>
  <si>
    <t>2.9</t>
  </si>
  <si>
    <t>2.11</t>
  </si>
  <si>
    <t>2.15</t>
  </si>
  <si>
    <t>2.16</t>
  </si>
  <si>
    <t>2.1.1</t>
  </si>
  <si>
    <t>2.1.2</t>
  </si>
  <si>
    <t>2.2.2</t>
  </si>
  <si>
    <t>2.5.2</t>
  </si>
  <si>
    <t>2.6.2</t>
  </si>
  <si>
    <t>2.1.3</t>
  </si>
  <si>
    <t>2.1.4</t>
  </si>
  <si>
    <t>2.1.5</t>
  </si>
  <si>
    <t>2.1.6</t>
  </si>
  <si>
    <t>2.1.7</t>
  </si>
  <si>
    <t>2.1.8</t>
  </si>
  <si>
    <t>2.1.9</t>
  </si>
  <si>
    <t>2.1.10</t>
  </si>
  <si>
    <t>2.1.11</t>
  </si>
  <si>
    <t>2.1.12</t>
  </si>
  <si>
    <t>2.1.13</t>
  </si>
  <si>
    <t>2.1.14</t>
  </si>
  <si>
    <t>2.1.15</t>
  </si>
  <si>
    <t>2.1.16</t>
  </si>
  <si>
    <t>2.1.17</t>
  </si>
  <si>
    <t>2.2.1</t>
  </si>
  <si>
    <t>2.2.3</t>
  </si>
  <si>
    <t>2.2.4</t>
  </si>
  <si>
    <t>2.2.5</t>
  </si>
  <si>
    <t>2.2.6</t>
  </si>
  <si>
    <t>2.2.7</t>
  </si>
  <si>
    <t>2.2.8</t>
  </si>
  <si>
    <t>2.2.9</t>
  </si>
  <si>
    <t>2.2.10</t>
  </si>
  <si>
    <t>2.2.11</t>
  </si>
  <si>
    <t>2.2.12</t>
  </si>
  <si>
    <t>2.3.1</t>
  </si>
  <si>
    <t>3.1.3</t>
  </si>
  <si>
    <t>2.3.4</t>
  </si>
  <si>
    <t>2.4.1</t>
  </si>
  <si>
    <t>2.4.2</t>
  </si>
  <si>
    <t>2.4.3</t>
  </si>
  <si>
    <t>2.4.4</t>
  </si>
  <si>
    <t>2.4.5</t>
  </si>
  <si>
    <t>2.4.6</t>
  </si>
  <si>
    <t>2.4.7</t>
  </si>
  <si>
    <t>2.4.8</t>
  </si>
  <si>
    <t>2.4.9</t>
  </si>
  <si>
    <t>2.5.1</t>
  </si>
  <si>
    <t>2.5.3</t>
  </si>
  <si>
    <t>2.5.4</t>
  </si>
  <si>
    <t>2.6.1</t>
  </si>
  <si>
    <t>2.7.1</t>
  </si>
  <si>
    <t>2.8.1</t>
  </si>
  <si>
    <t>2.8.2</t>
  </si>
  <si>
    <t>2.9.1</t>
  </si>
  <si>
    <t>3.1.2</t>
  </si>
  <si>
    <t>2.9.2</t>
  </si>
  <si>
    <t>2.9.3</t>
  </si>
  <si>
    <t>2.9.4</t>
  </si>
  <si>
    <t>2.9.5</t>
  </si>
  <si>
    <t>2.9.6</t>
  </si>
  <si>
    <t>2.10.1</t>
  </si>
  <si>
    <t>2.10.2</t>
  </si>
  <si>
    <t>2.10.6</t>
  </si>
  <si>
    <t>2.10.3</t>
  </si>
  <si>
    <t>2.10.4</t>
  </si>
  <si>
    <t>2.10.5</t>
  </si>
  <si>
    <t>2.10.7</t>
  </si>
  <si>
    <t>2.10.8</t>
  </si>
  <si>
    <t>2.10.9</t>
  </si>
  <si>
    <t>2.10.10</t>
  </si>
  <si>
    <t>2.10.11</t>
  </si>
  <si>
    <t>2.10.12</t>
  </si>
  <si>
    <t>2.10.13</t>
  </si>
  <si>
    <t>2.10.14</t>
  </si>
  <si>
    <t>2.10.15</t>
  </si>
  <si>
    <t>2.11.1</t>
  </si>
  <si>
    <t>2.11.2</t>
  </si>
  <si>
    <t>2.11.3</t>
  </si>
  <si>
    <t>2.11.4</t>
  </si>
  <si>
    <t>2.11.5</t>
  </si>
  <si>
    <t>2.11.6</t>
  </si>
  <si>
    <t>2.11.7</t>
  </si>
  <si>
    <t>2.12.1</t>
  </si>
  <si>
    <t>2.12.2</t>
  </si>
  <si>
    <t>2.12.3</t>
  </si>
  <si>
    <t>2.12.4</t>
  </si>
  <si>
    <t>2.12.5</t>
  </si>
  <si>
    <t>2.12.6</t>
  </si>
  <si>
    <t>2.12.7</t>
  </si>
  <si>
    <t>2.12.8</t>
  </si>
  <si>
    <t>2.12.9</t>
  </si>
  <si>
    <t>2.12.10</t>
  </si>
  <si>
    <t>2.12.11</t>
  </si>
  <si>
    <t>2.12.12</t>
  </si>
  <si>
    <t>2.12.13</t>
  </si>
  <si>
    <t>2.12.14</t>
  </si>
  <si>
    <t>2.12.15</t>
  </si>
  <si>
    <t>2.12.16</t>
  </si>
  <si>
    <t>2.13.1</t>
  </si>
  <si>
    <t>2.15.1</t>
  </si>
  <si>
    <t>2.20.2</t>
  </si>
  <si>
    <t>2.13.2</t>
  </si>
  <si>
    <t>2.15.6</t>
  </si>
  <si>
    <t>2.20.1</t>
  </si>
  <si>
    <t>2.13.3</t>
  </si>
  <si>
    <t>2.13.4</t>
  </si>
  <si>
    <t>2.13.5</t>
  </si>
  <si>
    <t>2.13.6</t>
  </si>
  <si>
    <t>2.13.7</t>
  </si>
  <si>
    <t>2.13.8</t>
  </si>
  <si>
    <t>2.13.9</t>
  </si>
  <si>
    <t>2.13.10</t>
  </si>
  <si>
    <t>2.13.11</t>
  </si>
  <si>
    <t>2.13.12</t>
  </si>
  <si>
    <t>2.13.13</t>
  </si>
  <si>
    <t>2.13.14</t>
  </si>
  <si>
    <t>2.13.15</t>
  </si>
  <si>
    <t>2.13.16</t>
  </si>
  <si>
    <t>2.13.17</t>
  </si>
  <si>
    <t>2.13.18</t>
  </si>
  <si>
    <t>2.13.19</t>
  </si>
  <si>
    <t>2.14.1</t>
  </si>
  <si>
    <t>2.14.6</t>
  </si>
  <si>
    <t>2.14.2</t>
  </si>
  <si>
    <t>2.14.3</t>
  </si>
  <si>
    <t>2.14.4</t>
  </si>
  <si>
    <t>2.14.5</t>
  </si>
  <si>
    <t>2.14.7</t>
  </si>
  <si>
    <t>2.14.8</t>
  </si>
  <si>
    <t>2.14.9</t>
  </si>
  <si>
    <t>2.15.2</t>
  </si>
  <si>
    <t>2.15.3</t>
  </si>
  <si>
    <t>2.15.4</t>
  </si>
  <si>
    <t>2.15.5</t>
  </si>
  <si>
    <t>2.15.7</t>
  </si>
  <si>
    <t>2.15.8</t>
  </si>
  <si>
    <t>2.15.9</t>
  </si>
  <si>
    <t>2.15.10</t>
  </si>
  <si>
    <t>2.15.11</t>
  </si>
  <si>
    <t>2.15.12</t>
  </si>
  <si>
    <t>2.15.13</t>
  </si>
  <si>
    <t>2.15.14</t>
  </si>
  <si>
    <t>2.15.15</t>
  </si>
  <si>
    <t>2.15.16</t>
  </si>
  <si>
    <t>2.15.17</t>
  </si>
  <si>
    <t>2.15.18</t>
  </si>
  <si>
    <t>2.15.19</t>
  </si>
  <si>
    <t>2.15.20</t>
  </si>
  <si>
    <t>2.15.21</t>
  </si>
  <si>
    <t>2.15.22</t>
  </si>
  <si>
    <t>2.15.23</t>
  </si>
  <si>
    <t>2.15.24</t>
  </si>
  <si>
    <t>2.15.25</t>
  </si>
  <si>
    <t>2.15.26</t>
  </si>
  <si>
    <t>2.15.27</t>
  </si>
  <si>
    <t>2.15.28</t>
  </si>
  <si>
    <t>2.16.1</t>
  </si>
  <si>
    <t>2.16.2</t>
  </si>
  <si>
    <t>2.16.7</t>
  </si>
  <si>
    <t>2.16.4</t>
  </si>
  <si>
    <t>2.16.8</t>
  </si>
  <si>
    <t>2.16.6</t>
  </si>
  <si>
    <t>2.16.9</t>
  </si>
  <si>
    <t>2.16.3</t>
  </si>
  <si>
    <t>2.16.5</t>
  </si>
  <si>
    <t>2.16.10</t>
  </si>
  <si>
    <t>2.16.11</t>
  </si>
  <si>
    <t>2.16.12</t>
  </si>
  <si>
    <t>2.16.13</t>
  </si>
  <si>
    <t>2.16.14</t>
  </si>
  <si>
    <t>2.16.15</t>
  </si>
  <si>
    <t>2.17.1</t>
  </si>
  <si>
    <t>2.17.4</t>
  </si>
  <si>
    <t>2.17.2</t>
  </si>
  <si>
    <t>2.17.3</t>
  </si>
  <si>
    <t>2.17.5</t>
  </si>
  <si>
    <t>2.17.6</t>
  </si>
  <si>
    <t>2.17.7</t>
  </si>
  <si>
    <t>2.17.8</t>
  </si>
  <si>
    <t>2.17.9</t>
  </si>
  <si>
    <t>2.17.10</t>
  </si>
  <si>
    <t>2.17.11</t>
  </si>
  <si>
    <t>2.17.12</t>
  </si>
  <si>
    <t>2.17.13</t>
  </si>
  <si>
    <t>2.17.14</t>
  </si>
  <si>
    <t>2.17.15</t>
  </si>
  <si>
    <t>2.17.16</t>
  </si>
  <si>
    <t>2.17.17</t>
  </si>
  <si>
    <t>2.17.18</t>
  </si>
  <si>
    <t>2.17.19</t>
  </si>
  <si>
    <t>2.17.20</t>
  </si>
  <si>
    <t>2.18.1</t>
  </si>
  <si>
    <t>2.18.2</t>
  </si>
  <si>
    <t>2.18.3</t>
  </si>
  <si>
    <t>2.18.4</t>
  </si>
  <si>
    <t>2.18.5</t>
  </si>
  <si>
    <t>2.18.6</t>
  </si>
  <si>
    <t>2.18.7</t>
  </si>
  <si>
    <t>2.19.1</t>
  </si>
  <si>
    <t>2.19.2</t>
  </si>
  <si>
    <t>2.19.3</t>
  </si>
  <si>
    <t>2.19.4</t>
  </si>
  <si>
    <t>2.19.5</t>
  </si>
  <si>
    <t>2.18.1.1</t>
  </si>
  <si>
    <t>2.18.4.4</t>
  </si>
  <si>
    <t>2.18.2.2</t>
  </si>
  <si>
    <t>2.18.3.3</t>
  </si>
  <si>
    <t>2.18.1.2</t>
  </si>
  <si>
    <t>2.18.1.3</t>
  </si>
  <si>
    <t>2.18.1.4</t>
  </si>
  <si>
    <t>2.18.1.5</t>
  </si>
  <si>
    <t>2.18.2.1</t>
  </si>
  <si>
    <t>2.18.2.3</t>
  </si>
  <si>
    <t>2.18.2.4</t>
  </si>
  <si>
    <t>2.18.2.5</t>
  </si>
  <si>
    <t>2.18.2.6</t>
  </si>
  <si>
    <t>2.18.2.7</t>
  </si>
  <si>
    <t>2.18.2.8</t>
  </si>
  <si>
    <t>2.18.2.9</t>
  </si>
  <si>
    <t>2.18.2.10</t>
  </si>
  <si>
    <t>2.18.2.11</t>
  </si>
  <si>
    <t>2.18.3.1</t>
  </si>
  <si>
    <t>2.18.6.1</t>
  </si>
  <si>
    <t>2.18.3.2</t>
  </si>
  <si>
    <t>2.18.3.4</t>
  </si>
  <si>
    <t>2.18.3.5</t>
  </si>
  <si>
    <t>2.18.4.1</t>
  </si>
  <si>
    <t>2.18.4.2</t>
  </si>
  <si>
    <t>2.18.4.3</t>
  </si>
  <si>
    <t>2.18.4.5</t>
  </si>
  <si>
    <t>2.18.5.1</t>
  </si>
  <si>
    <t>2.18.5.2</t>
  </si>
  <si>
    <t>2.18.7.1</t>
  </si>
  <si>
    <t>2.18.7.2</t>
  </si>
  <si>
    <t>2.18.7.3</t>
  </si>
  <si>
    <t>2.18.7.4</t>
  </si>
  <si>
    <t>2.19.1.1</t>
  </si>
  <si>
    <t>2.19.2.2</t>
  </si>
  <si>
    <t>2.19.2.1</t>
  </si>
  <si>
    <t>2.19.3.1</t>
  </si>
  <si>
    <t>2.19.3.5</t>
  </si>
  <si>
    <t>2.19.3.2</t>
  </si>
  <si>
    <t>2.19.4.2</t>
  </si>
  <si>
    <t>2.19.3.3</t>
  </si>
  <si>
    <t>2.19.3.4</t>
  </si>
  <si>
    <t>2.19.3.6</t>
  </si>
  <si>
    <t>2.19.4.1</t>
  </si>
  <si>
    <t>2.19.5.1</t>
  </si>
  <si>
    <t>2.19.5.2</t>
  </si>
  <si>
    <t>2.20.3</t>
  </si>
  <si>
    <t>2.20.4</t>
  </si>
  <si>
    <t>2.20.5</t>
  </si>
  <si>
    <t>2.20.6</t>
  </si>
  <si>
    <t>2.20.7</t>
  </si>
  <si>
    <t>2.20.8</t>
  </si>
  <si>
    <t>2.20.9</t>
  </si>
  <si>
    <t>2.20.10</t>
  </si>
  <si>
    <t>3.1.1</t>
  </si>
  <si>
    <t>3.1.4</t>
  </si>
  <si>
    <t>3.1.5</t>
  </si>
  <si>
    <t>3.2.1</t>
  </si>
  <si>
    <t>3.2.2</t>
  </si>
  <si>
    <t>3.2.3</t>
  </si>
  <si>
    <t>3.2.4</t>
  </si>
  <si>
    <t>3.2.5</t>
  </si>
  <si>
    <t>3.2.6</t>
  </si>
  <si>
    <t>3.2.7</t>
  </si>
  <si>
    <t>3.2.8</t>
  </si>
  <si>
    <t>3.2.9</t>
  </si>
  <si>
    <t>3.3.1</t>
  </si>
  <si>
    <t>3.3.2</t>
  </si>
  <si>
    <t>3.3.3</t>
  </si>
  <si>
    <t>3.3.4</t>
  </si>
  <si>
    <t>3.3.5</t>
  </si>
  <si>
    <t>3.3.6</t>
  </si>
  <si>
    <t>3.3.7</t>
  </si>
  <si>
    <t>3.3.8</t>
  </si>
  <si>
    <t>3.3.9</t>
  </si>
  <si>
    <t>3.3.10</t>
  </si>
  <si>
    <t>3.3.11</t>
  </si>
  <si>
    <t>3.3.12</t>
  </si>
  <si>
    <t>3.4.1</t>
  </si>
  <si>
    <t>3.4.2</t>
  </si>
  <si>
    <t>3.4.3</t>
  </si>
  <si>
    <t>3.5.1</t>
  </si>
  <si>
    <t>3.5.2</t>
  </si>
  <si>
    <t>3.5.3</t>
  </si>
  <si>
    <t>3.6.1</t>
  </si>
  <si>
    <t>3.6.2</t>
  </si>
  <si>
    <t>3.6.3</t>
  </si>
  <si>
    <t>3.6.4</t>
  </si>
  <si>
    <t>3.7.1</t>
  </si>
  <si>
    <t>3.7.2</t>
  </si>
  <si>
    <t>3.7.4</t>
  </si>
  <si>
    <t>3.7.3</t>
  </si>
  <si>
    <t>3.7.6</t>
  </si>
  <si>
    <t>3.7.7</t>
  </si>
  <si>
    <t>3.7.5</t>
  </si>
  <si>
    <t>3.7.8</t>
  </si>
  <si>
    <t>3.7.9</t>
  </si>
  <si>
    <t>3.8.1</t>
  </si>
  <si>
    <t>3.8.5</t>
  </si>
  <si>
    <t>3.8.3</t>
  </si>
  <si>
    <t>3.8.2</t>
  </si>
  <si>
    <t>3.8.6</t>
  </si>
  <si>
    <t>3.8.4</t>
  </si>
  <si>
    <t>3.8.7</t>
  </si>
  <si>
    <t>3.8.8</t>
  </si>
  <si>
    <t>3.8.9</t>
  </si>
  <si>
    <t>3.8.10</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</si>
  <si>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</si>
  <si>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</si>
  <si>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</si>
  <si>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</si>
  <si>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</si>
  <si>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</si>
  <si>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</si>
  <si>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</si>
  <si>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</si>
  <si>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</si>
  <si>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</si>
  <si>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</si>
  <si>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</si>
  <si>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</si>
  <si>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</si>
  <si>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</si>
  <si>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</si>
  <si>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</si>
  <si>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</si>
  <si>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</si>
  <si>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</si>
  <si>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</si>
  <si>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</si>
  <si>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</si>
  <si>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</si>
  <si>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</si>
  <si>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</si>
  <si>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</si>
  <si>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</si>
  <si>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</si>
  <si>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CRONOGRAMA FÍSICO-FINANCEIRO</t>
  </si>
  <si>
    <t>Nº Item</t>
  </si>
  <si>
    <t>SERVIÇOS</t>
  </si>
  <si>
    <t>Valor do item</t>
  </si>
  <si>
    <t>Somatório</t>
  </si>
  <si>
    <t>Acumulado</t>
  </si>
  <si>
    <t>105 DIAS - Rec. Prov.</t>
  </si>
  <si>
    <t>135 DIAS - Rec Def.</t>
  </si>
  <si>
    <t>JUSTIÇA ELEITORAL</t>
  </si>
  <si>
    <t>Tribunal Regional Eleitoral de Goiás</t>
  </si>
  <si>
    <t xml:space="preserve">Prazo: </t>
  </si>
  <si>
    <t>105 dias</t>
  </si>
  <si>
    <t>Eng. Civil Marcos Paulo Barbosa</t>
  </si>
  <si>
    <t>CREA nº 10148/D-GO</t>
  </si>
  <si>
    <t>Responsável pela parte elétrica e lógica</t>
  </si>
  <si>
    <t>Responsável técnico</t>
  </si>
  <si>
    <t>Marcenaria</t>
  </si>
  <si>
    <t>Armário em MDF, sob a bancada do tanque, com portas de alumínio, de acordo com especificações do projeto, local: área de serviço</t>
  </si>
  <si>
    <t>Armário em MDF sob a bancada da pia da cozinha, de acordo com especificações do projeto, local: copa</t>
  </si>
  <si>
    <t>Balcão em MDF para atendimento ao público na sala da secretaria, de acordo com especificações do projeto</t>
  </si>
  <si>
    <t>Armário em MDF, sobre a bancada do tanque, de acordo com especificações do projeto, local: área de serviço</t>
  </si>
  <si>
    <t>2.21.1</t>
  </si>
  <si>
    <t>2.21.2</t>
  </si>
  <si>
    <t>2.21.3</t>
  </si>
  <si>
    <t>2.21.4</t>
  </si>
  <si>
    <t>Marcenaria e Planejados Assis - (61) 99617-5015</t>
  </si>
  <si>
    <t>Marcenaria e Planejados Assis - (61) 99617-5015 a</t>
  </si>
  <si>
    <t>Marcenaria e Planejados Assis - (61) 99617-5015 b</t>
  </si>
  <si>
    <t>Marcenaria e Planejados Assis - (61) 99617-5015 c</t>
  </si>
  <si>
    <t>Responsável Técnico:</t>
  </si>
  <si>
    <t>Goiânia, 12 de julho de 2022.</t>
  </si>
  <si>
    <t xml:space="preserve">Unitário </t>
  </si>
  <si>
    <t>PREÇO MATERIAL (R$)</t>
  </si>
  <si>
    <t>PREÇO MÃO DE OBRA  (R$)</t>
  </si>
  <si>
    <t xml:space="preserve">PREÇO FINAL  (R$) </t>
  </si>
  <si>
    <t>Total</t>
  </si>
  <si>
    <t>(R$)</t>
  </si>
  <si>
    <t>Valor (R$)</t>
  </si>
  <si>
    <t>% a executar</t>
  </si>
  <si>
    <t xml:space="preserve">                            Tribunal Regional Eleitoral de Goiás</t>
  </si>
  <si>
    <t xml:space="preserve">                JUSTIÇA ELEITORAL</t>
  </si>
  <si>
    <t>CURVA ABC DE SERVIÇOS</t>
  </si>
  <si>
    <t>Valores</t>
  </si>
  <si>
    <t>Participação</t>
  </si>
  <si>
    <t>(%)</t>
  </si>
  <si>
    <t xml:space="preserve">              JUSTIÇA ELEITORAL</t>
  </si>
  <si>
    <t xml:space="preserve">                        Tribunal Regional Eleitoral de Goiás</t>
  </si>
  <si>
    <t xml:space="preserve">CÓDIGO </t>
  </si>
  <si>
    <t>SINANPI/GOINFRA/OUTRO</t>
  </si>
  <si>
    <t>RELATÓRIO DE FONTES DOS PREÇOS</t>
  </si>
  <si>
    <t>30 DIAS - 1ª Parcela</t>
  </si>
  <si>
    <t>60 DIAS - 2ª Parcela</t>
  </si>
  <si>
    <t xml:space="preserve">Goiânia, 02 de setembro de 2022. </t>
  </si>
  <si>
    <t>OBS.: Este documento substitui o documento ID. nº 0313240 e o documento ID. nº 0313258</t>
  </si>
  <si>
    <t>90 DIAS - 3ª Parcela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</si>
</sst>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quot;R$&quot;#,##0.00"/>
    <numFmt numFmtId="166" formatCode="&quot;R$ &quot;#,##0.00"/>
    <numFmt numFmtId="167" formatCode="&quot;R$&quot;\ #,##0.00"/>
  </numFmts>
  <fonts count="3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Verdana"/>
      <family val="2"/>
    </font>
    <font>
      <sz val="10"/>
      <color rgb="FF000000"/>
      <name val="Verdana"/>
      <family val="2"/>
    </font>
    <font>
      <sz val="10"/>
      <name val="Arial"/>
      <family val="2"/>
    </font>
    <font>
      <b/>
      <u/>
      <sz val="12"/>
      <name val="Arial"/>
      <family val="2"/>
    </font>
    <font>
      <b/>
      <sz val="10"/>
      <name val="Arial"/>
      <family val="2"/>
    </font>
    <font>
      <b/>
      <sz val="12"/>
      <name val="Arial"/>
      <family val="2"/>
    </font>
    <font>
      <sz val="8"/>
      <name val="Arial"/>
      <family val="2"/>
    </font>
    <font>
      <sz val="11"/>
      <name val="Arial"/>
      <family val="2"/>
    </font>
    <font>
      <sz val="18"/>
      <name val="Arial"/>
      <family val="2"/>
    </font>
    <font>
      <sz val="10"/>
      <name val="Verdana"/>
      <family val="2"/>
    </font>
    <font>
      <u/>
      <sz val="10"/>
      <color rgb="FF000000"/>
      <name val="Verdana"/>
      <family val="2"/>
    </font>
    <font>
      <sz val="14"/>
      <name val="Arial"/>
      <family val="2"/>
    </font>
    <font>
      <sz val="12"/>
      <name val="Arial"/>
      <family val="2"/>
    </font>
    <font>
      <sz val="10"/>
      <color indexed="8"/>
      <name val="Arial"/>
      <family val="2"/>
    </font>
    <font>
      <b/>
      <sz val="10"/>
      <color rgb="FF000000"/>
      <name val="Arial"/>
      <family val="2"/>
    </font>
    <font>
      <sz val="10"/>
      <color rgb="FF000000"/>
      <name val="Arial"/>
      <family val="2"/>
    </font>
    <font>
      <sz val="16"/>
      <color theme="1" tint="0.499984740745262"/>
      <name val="Verdana"/>
      <family val="2"/>
    </font>
    <font>
      <b/>
      <sz val="12"/>
      <color rgb="FF000000"/>
      <name val="Verdana"/>
      <family val="2"/>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indexed="22"/>
        <bgColor indexed="31"/>
      </patternFill>
    </fill>
    <fill>
      <patternFill patternType="solid">
        <fgColor indexed="26"/>
        <bgColor indexed="9"/>
      </patternFill>
    </fill>
    <fill>
      <patternFill patternType="solid">
        <fgColor theme="9" tint="0.79998168889431442"/>
        <bgColor indexed="64"/>
      </patternFill>
    </fill>
    <fill>
      <patternFill patternType="solid">
        <fgColor rgb="FFC5D9F1"/>
        <bgColor indexed="64"/>
      </patternFill>
    </fill>
    <fill>
      <patternFill patternType="solid">
        <fgColor rgb="FFDAEEF3"/>
        <bgColor indexed="64"/>
      </patternFill>
    </fill>
    <fill>
      <gradientFill degree="270">
        <stop position="0">
          <color theme="0"/>
        </stop>
        <stop position="1">
          <color rgb="FFCCCC00"/>
        </stop>
      </gradientFill>
    </fill>
    <fill>
      <gradientFill degree="270">
        <stop position="0">
          <color theme="0"/>
        </stop>
        <stop position="1">
          <color rgb="FF92D050"/>
        </stop>
      </gradientFill>
    </fill>
    <fill>
      <gradientFill degree="270">
        <stop position="0">
          <color theme="0"/>
        </stop>
        <stop position="1">
          <color rgb="FFC5D9F1"/>
        </stop>
      </gradientFill>
    </fill>
    <fill>
      <patternFill patternType="solid">
        <fgColor rgb="FFC5D9F1"/>
        <bgColor indexed="31"/>
      </patternFill>
    </fill>
    <fill>
      <gradientFill degree="90">
        <stop position="0">
          <color theme="0"/>
        </stop>
        <stop position="1">
          <color rgb="FFC5D9F1"/>
        </stop>
      </gradientFill>
    </fill>
    <fill>
      <gradientFill degree="270">
        <stop position="0">
          <color theme="0"/>
        </stop>
        <stop position="1">
          <color theme="7" tint="0.59999389629810485"/>
        </stop>
      </gradientFill>
    </fill>
  </fills>
  <borders count="9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FFFFFF"/>
      </left>
      <right style="thin">
        <color rgb="FFFFFFFF"/>
      </right>
      <top style="thin">
        <color rgb="FFFFFFFF"/>
      </top>
      <bottom/>
      <diagonal/>
    </border>
    <border>
      <left style="hair">
        <color indexed="8"/>
      </left>
      <right style="hair">
        <color indexed="8"/>
      </right>
      <top style="hair">
        <color indexed="64"/>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hair">
        <color indexed="8"/>
      </top>
      <bottom style="hair">
        <color indexed="8"/>
      </bottom>
      <diagonal/>
    </border>
    <border>
      <left style="thick">
        <color indexed="63"/>
      </left>
      <right/>
      <top style="thick">
        <color indexed="63"/>
      </top>
      <bottom/>
      <diagonal/>
    </border>
    <border>
      <left/>
      <right/>
      <top style="thick">
        <color indexed="63"/>
      </top>
      <bottom/>
      <diagonal/>
    </border>
    <border>
      <left/>
      <right style="thick">
        <color indexed="63"/>
      </right>
      <top style="thick">
        <color indexed="63"/>
      </top>
      <bottom/>
      <diagonal/>
    </border>
    <border>
      <left style="thick">
        <color indexed="63"/>
      </left>
      <right/>
      <top/>
      <bottom/>
      <diagonal/>
    </border>
    <border>
      <left/>
      <right style="thick">
        <color indexed="63"/>
      </right>
      <top/>
      <bottom/>
      <diagonal/>
    </border>
    <border>
      <left style="thick">
        <color indexed="63"/>
      </left>
      <right/>
      <top/>
      <bottom style="thick">
        <color indexed="63"/>
      </bottom>
      <diagonal/>
    </border>
    <border>
      <left/>
      <right/>
      <top/>
      <bottom style="thick">
        <color indexed="63"/>
      </bottom>
      <diagonal/>
    </border>
    <border>
      <left/>
      <right style="thick">
        <color indexed="63"/>
      </right>
      <top/>
      <bottom style="thick">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rgb="FFFFFFFF"/>
      </left>
      <right/>
      <top style="thin">
        <color rgb="FFFFFFFF"/>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8"/>
      </right>
      <top style="hair">
        <color indexed="8"/>
      </top>
      <bottom style="hair">
        <color indexed="8"/>
      </bottom>
      <diagonal/>
    </border>
    <border>
      <left style="hair">
        <color indexed="8"/>
      </left>
      <right style="thin">
        <color indexed="64"/>
      </right>
      <top style="hair">
        <color indexed="64"/>
      </top>
      <bottom style="hair">
        <color indexed="8"/>
      </bottom>
      <diagonal/>
    </border>
    <border>
      <left style="hair">
        <color indexed="8"/>
      </left>
      <right style="thin">
        <color indexed="64"/>
      </right>
      <top style="hair">
        <color indexed="8"/>
      </top>
      <bottom style="hair">
        <color indexed="8"/>
      </bottom>
      <diagonal/>
    </border>
    <border>
      <left/>
      <right/>
      <top style="hair">
        <color indexed="64"/>
      </top>
      <bottom style="hair">
        <color indexed="8"/>
      </bottom>
      <diagonal/>
    </border>
    <border>
      <left style="thin">
        <color indexed="64"/>
      </left>
      <right style="hair">
        <color indexed="8"/>
      </right>
      <top style="hair">
        <color indexed="64"/>
      </top>
      <bottom style="hair">
        <color indexed="8"/>
      </bottom>
      <diagonal/>
    </border>
    <border>
      <left style="hair">
        <color indexed="8"/>
      </left>
      <right style="hair">
        <color indexed="8"/>
      </right>
      <top/>
      <bottom style="hair">
        <color indexed="8"/>
      </bottom>
      <diagonal/>
    </border>
    <border>
      <left style="hair">
        <color rgb="FF000000"/>
      </left>
      <right style="hair">
        <color rgb="FF000000"/>
      </right>
      <top/>
      <bottom style="hair">
        <color rgb="FF000000"/>
      </bottom>
      <diagonal/>
    </border>
    <border>
      <left style="hair">
        <color rgb="FF000000"/>
      </left>
      <right style="hair">
        <color rgb="FF000000"/>
      </right>
      <top/>
      <bottom style="hair">
        <color indexed="8"/>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8"/>
      </bottom>
      <diagonal/>
    </border>
    <border>
      <left style="thin">
        <color indexed="64"/>
      </left>
      <right style="thin">
        <color indexed="64"/>
      </right>
      <top style="hair">
        <color indexed="8"/>
      </top>
      <bottom/>
      <diagonal/>
    </border>
    <border>
      <left/>
      <right style="hair">
        <color indexed="8"/>
      </right>
      <top/>
      <bottom style="hair">
        <color indexed="8"/>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thin">
        <color rgb="FF000000"/>
      </left>
      <right style="hair">
        <color indexed="8"/>
      </right>
      <top style="hair">
        <color indexed="8"/>
      </top>
      <bottom style="hair">
        <color indexed="8"/>
      </bottom>
      <diagonal/>
    </border>
    <border>
      <left style="hair">
        <color indexed="8"/>
      </left>
      <right style="thin">
        <color rgb="FF000000"/>
      </right>
      <top style="hair">
        <color indexed="8"/>
      </top>
      <bottom style="hair">
        <color indexed="8"/>
      </bottom>
      <diagonal/>
    </border>
    <border>
      <left style="thin">
        <color rgb="FF000000"/>
      </left>
      <right style="hair">
        <color indexed="8"/>
      </right>
      <top/>
      <bottom style="hair">
        <color indexed="8"/>
      </bottom>
      <diagonal/>
    </border>
    <border>
      <left style="hair">
        <color indexed="8"/>
      </left>
      <right style="thin">
        <color rgb="FF000000"/>
      </right>
      <top/>
      <bottom style="hair">
        <color indexed="8"/>
      </bottom>
      <diagonal/>
    </border>
    <border>
      <left style="hair">
        <color rgb="FF000000"/>
      </left>
      <right style="hair">
        <color rgb="FF000000"/>
      </right>
      <top style="thin">
        <color rgb="FF000000"/>
      </top>
      <bottom/>
      <diagonal/>
    </border>
    <border>
      <left style="thin">
        <color rgb="FF000000"/>
      </left>
      <right style="hair">
        <color rgb="FF000000"/>
      </right>
      <top/>
      <bottom style="hair">
        <color rgb="FF000000"/>
      </bottom>
      <diagonal/>
    </border>
    <border>
      <left style="hair">
        <color rgb="FF000000"/>
      </left>
      <right style="thin">
        <color rgb="FF000000"/>
      </right>
      <top/>
      <bottom style="hair">
        <color rgb="FF000000"/>
      </bottom>
      <diagonal/>
    </border>
    <border>
      <left style="thin">
        <color rgb="FF000000"/>
      </left>
      <right/>
      <top style="hair">
        <color indexed="8"/>
      </top>
      <bottom style="thin">
        <color rgb="FF000000"/>
      </bottom>
      <diagonal/>
    </border>
    <border>
      <left/>
      <right/>
      <top style="hair">
        <color indexed="8"/>
      </top>
      <bottom style="thin">
        <color rgb="FF000000"/>
      </bottom>
      <diagonal/>
    </border>
    <border>
      <left/>
      <right style="thin">
        <color rgb="FF000000"/>
      </right>
      <top style="hair">
        <color indexed="8"/>
      </top>
      <bottom style="thin">
        <color rgb="FF000000"/>
      </bottom>
      <diagonal/>
    </border>
    <border>
      <left style="thin">
        <color rgb="FF000000"/>
      </left>
      <right style="hair">
        <color indexed="8"/>
      </right>
      <top style="hair">
        <color indexed="8"/>
      </top>
      <bottom style="thin">
        <color rgb="FF000000"/>
      </bottom>
      <diagonal/>
    </border>
    <border>
      <left style="hair">
        <color indexed="8"/>
      </left>
      <right style="thin">
        <color rgb="FF000000"/>
      </right>
      <top style="hair">
        <color indexed="8"/>
      </top>
      <bottom style="thin">
        <color rgb="FF000000"/>
      </bottom>
      <diagonal/>
    </border>
    <border>
      <left style="thin">
        <color rgb="FF000000"/>
      </left>
      <right style="thin">
        <color rgb="FF000000"/>
      </right>
      <top style="hair">
        <color indexed="8"/>
      </top>
      <bottom/>
      <diagonal/>
    </border>
    <border>
      <left/>
      <right style="thin">
        <color rgb="FF000000"/>
      </right>
      <top style="thin">
        <color rgb="FF000000"/>
      </top>
      <bottom/>
      <diagonal/>
    </border>
    <border>
      <left/>
      <right style="thin">
        <color rgb="FF000000"/>
      </right>
      <top style="hair">
        <color indexed="8"/>
      </top>
      <bottom style="hair">
        <color indexed="8"/>
      </bottom>
      <diagonal/>
    </border>
    <border>
      <left/>
      <right style="thin">
        <color rgb="FF000000"/>
      </right>
      <top/>
      <bottom style="hair">
        <color indexed="8"/>
      </bottom>
      <diagonal/>
    </border>
    <border>
      <left style="hair">
        <color indexed="8"/>
      </left>
      <right style="hair">
        <color rgb="FF000000"/>
      </right>
      <top style="hair">
        <color indexed="8"/>
      </top>
      <bottom style="hair">
        <color indexed="8"/>
      </bottom>
      <diagonal/>
    </border>
    <border>
      <left style="hair">
        <color indexed="8"/>
      </left>
      <right style="hair">
        <color rgb="FF000000"/>
      </right>
      <top/>
      <bottom style="hair">
        <color indexed="8"/>
      </bottom>
      <diagonal/>
    </border>
    <border>
      <left/>
      <right style="thin">
        <color indexed="8"/>
      </right>
      <top/>
      <bottom style="hair">
        <color indexed="8"/>
      </bottom>
      <diagonal/>
    </border>
    <border>
      <left/>
      <right style="thin">
        <color indexed="8"/>
      </right>
      <top style="hair">
        <color indexed="8"/>
      </top>
      <bottom style="hair">
        <color indexed="8"/>
      </bottom>
      <diagonal/>
    </border>
    <border>
      <left/>
      <right style="thin">
        <color indexed="8"/>
      </right>
      <top style="hair">
        <color indexed="8"/>
      </top>
      <bottom/>
      <diagonal/>
    </border>
    <border>
      <left style="thin">
        <color indexed="8"/>
      </left>
      <right style="thin">
        <color indexed="8"/>
      </right>
      <top style="thin">
        <color indexed="8"/>
      </top>
      <bottom/>
      <diagonal/>
    </border>
    <border>
      <left style="thin">
        <color indexed="8"/>
      </left>
      <right style="thin">
        <color indexed="8"/>
      </right>
      <top/>
      <bottom style="hair">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xf numFmtId="0" fontId="20" fillId="0" borderId="0"/>
    <xf numFmtId="0" fontId="20" fillId="0" borderId="0"/>
    <xf numFmtId="0" fontId="20" fillId="0" borderId="0"/>
  </cellStyleXfs>
  <cellXfs count="372">
    <xf numFmtId="0" fontId="0" fillId="0" borderId="0" xfId="0"/>
    <xf numFmtId="0" fontId="19" fillId="0" borderId="10" xfId="0" applyFont="1" applyBorder="1" applyAlignment="1">
      <alignment horizontal="left" wrapText="1"/>
    </xf>
    <xf numFmtId="0" fontId="19" fillId="0" borderId="10" xfId="0" applyFont="1" applyBorder="1" applyAlignment="1">
      <alignment horizontal="center" wrapText="1"/>
    </xf>
    <xf numFmtId="4" fontId="19" fillId="0" borderId="10" xfId="0" applyNumberFormat="1" applyFont="1" applyBorder="1" applyAlignment="1">
      <alignment horizontal="right" wrapText="1"/>
    </xf>
    <xf numFmtId="4" fontId="19" fillId="0" borderId="10" xfId="0" applyNumberFormat="1" applyFont="1" applyBorder="1" applyAlignment="1">
      <alignment horizontal="center" wrapText="1"/>
    </xf>
    <xf numFmtId="0" fontId="19" fillId="0" borderId="0" xfId="0" applyFont="1"/>
    <xf numFmtId="4" fontId="19" fillId="0" borderId="0" xfId="0" applyNumberFormat="1" applyFont="1"/>
    <xf numFmtId="0" fontId="20" fillId="0" borderId="0" xfId="42"/>
    <xf numFmtId="0" fontId="20" fillId="0" borderId="0" xfId="43"/>
    <xf numFmtId="0" fontId="20" fillId="0" borderId="21" xfId="43" applyFont="1" applyBorder="1" applyAlignment="1">
      <alignment horizontal="left" vertical="center"/>
    </xf>
    <xf numFmtId="0" fontId="22" fillId="0" borderId="21" xfId="43" applyFont="1" applyBorder="1" applyAlignment="1">
      <alignment horizontal="left" vertical="center"/>
    </xf>
    <xf numFmtId="10" fontId="20" fillId="0" borderId="21" xfId="43" applyNumberFormat="1" applyBorder="1" applyAlignment="1">
      <alignment vertical="center"/>
    </xf>
    <xf numFmtId="0" fontId="20" fillId="0" borderId="21" xfId="43" applyBorder="1" applyAlignment="1">
      <alignment vertical="center"/>
    </xf>
    <xf numFmtId="164" fontId="20" fillId="0" borderId="21" xfId="43" applyNumberFormat="1" applyBorder="1" applyAlignment="1">
      <alignment vertical="center"/>
    </xf>
    <xf numFmtId="164" fontId="22" fillId="0" borderId="21" xfId="43" applyNumberFormat="1" applyFont="1" applyBorder="1" applyAlignment="1">
      <alignment vertical="center"/>
    </xf>
    <xf numFmtId="0" fontId="20" fillId="0" borderId="22" xfId="43" applyBorder="1"/>
    <xf numFmtId="0" fontId="20" fillId="0" borderId="23" xfId="43" applyBorder="1"/>
    <xf numFmtId="0" fontId="20" fillId="0" borderId="24" xfId="43" applyBorder="1"/>
    <xf numFmtId="0" fontId="22" fillId="0" borderId="25" xfId="43" applyFont="1" applyBorder="1"/>
    <xf numFmtId="0" fontId="20" fillId="0" borderId="26" xfId="43" applyBorder="1"/>
    <xf numFmtId="0" fontId="20" fillId="0" borderId="25" xfId="43" applyFont="1" applyBorder="1"/>
    <xf numFmtId="4" fontId="20" fillId="0" borderId="26" xfId="42" applyNumberFormat="1" applyBorder="1"/>
    <xf numFmtId="0" fontId="20" fillId="0" borderId="21" xfId="43" applyFont="1" applyBorder="1" applyAlignment="1">
      <alignment horizontal="left" vertical="center" wrapText="1"/>
    </xf>
    <xf numFmtId="164" fontId="20" fillId="0" borderId="26" xfId="43" applyNumberFormat="1" applyBorder="1"/>
    <xf numFmtId="0" fontId="22" fillId="35" borderId="25" xfId="43" applyFont="1" applyFill="1" applyBorder="1"/>
    <xf numFmtId="0" fontId="22" fillId="35" borderId="0" xfId="43" applyFont="1" applyFill="1"/>
    <xf numFmtId="164" fontId="22" fillId="35" borderId="26" xfId="43" applyNumberFormat="1" applyFont="1" applyFill="1" applyBorder="1"/>
    <xf numFmtId="0" fontId="20" fillId="0" borderId="27" xfId="43" applyBorder="1"/>
    <xf numFmtId="0" fontId="20" fillId="0" borderId="28" xfId="43" applyBorder="1"/>
    <xf numFmtId="0" fontId="20" fillId="0" borderId="29" xfId="43" applyBorder="1"/>
    <xf numFmtId="10" fontId="20" fillId="0" borderId="0" xfId="43" applyNumberFormat="1"/>
    <xf numFmtId="10" fontId="23" fillId="34" borderId="20" xfId="43" applyNumberFormat="1" applyFont="1" applyFill="1" applyBorder="1" applyAlignment="1">
      <alignment vertical="center"/>
    </xf>
    <xf numFmtId="0" fontId="20" fillId="0" borderId="0" xfId="43" applyFont="1" applyAlignment="1">
      <alignment horizontal="right"/>
    </xf>
    <xf numFmtId="0" fontId="25" fillId="0" borderId="0" xfId="42" applyFont="1" applyFill="1" applyBorder="1"/>
    <xf numFmtId="4" fontId="25" fillId="0" borderId="0" xfId="42" applyNumberFormat="1" applyFont="1" applyFill="1" applyBorder="1"/>
    <xf numFmtId="0" fontId="20" fillId="0" borderId="0" xfId="42" applyNumberFormat="1" applyFont="1" applyBorder="1" applyAlignment="1">
      <alignment horizontal="center"/>
    </xf>
    <xf numFmtId="0" fontId="20" fillId="0" borderId="0" xfId="42" applyFont="1" applyBorder="1"/>
    <xf numFmtId="4" fontId="20" fillId="0" borderId="0" xfId="42" applyNumberFormat="1" applyFont="1" applyBorder="1"/>
    <xf numFmtId="0" fontId="20" fillId="0" borderId="0" xfId="42" applyNumberFormat="1" applyFont="1" applyAlignment="1">
      <alignment horizontal="center"/>
    </xf>
    <xf numFmtId="0" fontId="20" fillId="0" borderId="0" xfId="42" applyAlignment="1">
      <alignment horizontal="center"/>
    </xf>
    <xf numFmtId="0" fontId="19" fillId="0" borderId="10" xfId="0" applyFont="1" applyBorder="1" applyAlignment="1">
      <alignment horizontal="left" vertical="top" wrapText="1"/>
    </xf>
    <xf numFmtId="0" fontId="19" fillId="0" borderId="0" xfId="0" applyFont="1" applyFill="1"/>
    <xf numFmtId="0" fontId="19" fillId="0" borderId="0" xfId="0" applyFont="1" applyBorder="1" applyAlignment="1">
      <alignment horizontal="left" wrapText="1"/>
    </xf>
    <xf numFmtId="0" fontId="19" fillId="0" borderId="0" xfId="0" applyFont="1" applyBorder="1" applyAlignment="1">
      <alignment horizontal="left" vertical="top" wrapText="1"/>
    </xf>
    <xf numFmtId="0" fontId="19" fillId="0" borderId="0" xfId="0" applyFont="1" applyBorder="1" applyAlignment="1">
      <alignment horizontal="center" wrapText="1"/>
    </xf>
    <xf numFmtId="4" fontId="19" fillId="0" borderId="0" xfId="0" applyNumberFormat="1" applyFont="1" applyBorder="1" applyAlignment="1">
      <alignment horizontal="right" wrapText="1"/>
    </xf>
    <xf numFmtId="4" fontId="19" fillId="0" borderId="0" xfId="0" applyNumberFormat="1" applyFont="1" applyBorder="1" applyAlignment="1">
      <alignment horizontal="center" wrapText="1"/>
    </xf>
    <xf numFmtId="0" fontId="26" fillId="0" borderId="0" xfId="44" applyFont="1" applyAlignment="1">
      <alignment horizontal="left"/>
    </xf>
    <xf numFmtId="0" fontId="24" fillId="0" borderId="0" xfId="42" applyFont="1"/>
    <xf numFmtId="0" fontId="27" fillId="33" borderId="0" xfId="42" applyFont="1" applyFill="1" applyAlignment="1">
      <alignment horizontal="left" wrapText="1"/>
    </xf>
    <xf numFmtId="0" fontId="20" fillId="0" borderId="0" xfId="45" applyAlignment="1">
      <alignment vertical="center"/>
    </xf>
    <xf numFmtId="0" fontId="29" fillId="0" borderId="0" xfId="44" applyFont="1" applyBorder="1" applyAlignment="1">
      <alignment horizontal="left"/>
    </xf>
    <xf numFmtId="0" fontId="20" fillId="0" borderId="0" xfId="45" applyAlignment="1">
      <alignment horizontal="center" vertical="center"/>
    </xf>
    <xf numFmtId="0" fontId="20" fillId="0" borderId="0" xfId="45" applyFont="1" applyAlignment="1">
      <alignment vertical="center"/>
    </xf>
    <xf numFmtId="0" fontId="20" fillId="0" borderId="0" xfId="45" applyFont="1" applyAlignment="1">
      <alignment horizontal="center" vertical="center"/>
    </xf>
    <xf numFmtId="0" fontId="20" fillId="0" borderId="0" xfId="45" applyFont="1" applyAlignment="1">
      <alignment horizontal="right" vertical="center"/>
    </xf>
    <xf numFmtId="10" fontId="19" fillId="0" borderId="10" xfId="0" applyNumberFormat="1" applyFont="1" applyBorder="1" applyAlignment="1">
      <alignment horizontal="right" vertical="top" wrapText="1"/>
    </xf>
    <xf numFmtId="4" fontId="19" fillId="0" borderId="35" xfId="0" applyNumberFormat="1" applyFont="1" applyBorder="1" applyAlignment="1">
      <alignment horizontal="right" vertical="top" wrapText="1"/>
    </xf>
    <xf numFmtId="4" fontId="20" fillId="0" borderId="0" xfId="42" applyNumberFormat="1" applyBorder="1" applyAlignment="1">
      <alignment horizontal="right" vertical="top"/>
    </xf>
    <xf numFmtId="49" fontId="20" fillId="0" borderId="0" xfId="42" applyNumberFormat="1" applyBorder="1" applyAlignment="1">
      <alignment horizontal="right" vertical="top"/>
    </xf>
    <xf numFmtId="0" fontId="19" fillId="0" borderId="0" xfId="0" applyFont="1" applyAlignment="1">
      <alignment horizontal="right" vertical="top"/>
    </xf>
    <xf numFmtId="10" fontId="20" fillId="0" borderId="0" xfId="45" applyNumberFormat="1" applyAlignment="1">
      <alignment horizontal="right" vertical="top"/>
    </xf>
    <xf numFmtId="0" fontId="20" fillId="0" borderId="0" xfId="45" applyAlignment="1">
      <alignment horizontal="right" vertical="top"/>
    </xf>
    <xf numFmtId="4" fontId="20" fillId="0" borderId="0" xfId="45" applyNumberFormat="1" applyAlignment="1">
      <alignment horizontal="right" vertical="top"/>
    </xf>
    <xf numFmtId="10" fontId="19" fillId="0" borderId="0" xfId="0" applyNumberFormat="1" applyFont="1" applyAlignment="1">
      <alignment horizontal="right" vertical="top"/>
    </xf>
    <xf numFmtId="4" fontId="19" fillId="0" borderId="0" xfId="0" applyNumberFormat="1" applyFont="1" applyAlignment="1">
      <alignment horizontal="right" vertical="top"/>
    </xf>
    <xf numFmtId="0" fontId="19" fillId="0" borderId="0" xfId="0" applyFont="1" applyBorder="1"/>
    <xf numFmtId="0" fontId="19" fillId="36" borderId="12" xfId="0" applyFont="1" applyFill="1" applyBorder="1" applyAlignment="1">
      <alignment horizontal="left" vertical="top" wrapText="1"/>
    </xf>
    <xf numFmtId="0" fontId="19" fillId="36" borderId="0" xfId="0" applyFont="1" applyFill="1"/>
    <xf numFmtId="0" fontId="28" fillId="36" borderId="0" xfId="0" applyFont="1" applyFill="1"/>
    <xf numFmtId="0" fontId="30" fillId="0" borderId="0" xfId="45" applyFont="1" applyAlignment="1">
      <alignment horizontal="left" vertical="center"/>
    </xf>
    <xf numFmtId="0" fontId="19" fillId="0" borderId="0" xfId="0" applyFont="1" applyAlignment="1">
      <alignment horizontal="left"/>
    </xf>
    <xf numFmtId="10" fontId="19" fillId="36" borderId="44" xfId="0" applyNumberFormat="1" applyFont="1" applyFill="1" applyBorder="1" applyAlignment="1">
      <alignment horizontal="right" vertical="top" wrapText="1"/>
    </xf>
    <xf numFmtId="4" fontId="19" fillId="36" borderId="46" xfId="0" applyNumberFormat="1" applyFont="1" applyFill="1" applyBorder="1" applyAlignment="1">
      <alignment horizontal="right" vertical="top" wrapText="1"/>
    </xf>
    <xf numFmtId="4" fontId="19" fillId="36" borderId="13" xfId="0" applyNumberFormat="1" applyFont="1" applyFill="1" applyBorder="1" applyAlignment="1">
      <alignment horizontal="right" vertical="top" wrapText="1"/>
    </xf>
    <xf numFmtId="0" fontId="19" fillId="36" borderId="33" xfId="0" applyFont="1" applyFill="1" applyBorder="1" applyAlignment="1">
      <alignment horizontal="right" vertical="top"/>
    </xf>
    <xf numFmtId="0" fontId="19" fillId="36" borderId="44" xfId="0" applyFont="1" applyFill="1" applyBorder="1" applyAlignment="1">
      <alignment horizontal="left" vertical="top" wrapText="1"/>
    </xf>
    <xf numFmtId="0" fontId="18" fillId="0" borderId="0" xfId="0" applyFont="1" applyFill="1"/>
    <xf numFmtId="0" fontId="32" fillId="0" borderId="48" xfId="0" applyFont="1" applyFill="1" applyBorder="1" applyAlignment="1">
      <alignment horizontal="left" vertical="top" wrapText="1"/>
    </xf>
    <xf numFmtId="0" fontId="32" fillId="0" borderId="11" xfId="0" applyFont="1" applyFill="1" applyBorder="1" applyAlignment="1">
      <alignment horizontal="left" vertical="top" wrapText="1"/>
    </xf>
    <xf numFmtId="0" fontId="32" fillId="0" borderId="47" xfId="0" applyFont="1" applyFill="1" applyBorder="1" applyAlignment="1">
      <alignment horizontal="left" vertical="top" wrapText="1"/>
    </xf>
    <xf numFmtId="10" fontId="32" fillId="0" borderId="44" xfId="0" applyNumberFormat="1" applyFont="1" applyFill="1" applyBorder="1" applyAlignment="1">
      <alignment horizontal="right" vertical="top" wrapText="1"/>
    </xf>
    <xf numFmtId="4" fontId="32" fillId="0" borderId="45" xfId="0" applyNumberFormat="1" applyFont="1" applyFill="1" applyBorder="1" applyAlignment="1">
      <alignment horizontal="right" vertical="top" wrapText="1"/>
    </xf>
    <xf numFmtId="0" fontId="32" fillId="0" borderId="47" xfId="0" applyFont="1" applyFill="1" applyBorder="1" applyAlignment="1">
      <alignment horizontal="right" vertical="top" wrapText="1"/>
    </xf>
    <xf numFmtId="0" fontId="32" fillId="0" borderId="0" xfId="0" applyFont="1" applyFill="1" applyAlignment="1">
      <alignment horizontal="right" vertical="top"/>
    </xf>
    <xf numFmtId="10" fontId="32" fillId="0" borderId="48" xfId="0" applyNumberFormat="1" applyFont="1" applyFill="1" applyBorder="1" applyAlignment="1">
      <alignment horizontal="right" vertical="top" wrapText="1"/>
    </xf>
    <xf numFmtId="0" fontId="32" fillId="0" borderId="45" xfId="0" applyFont="1" applyFill="1" applyBorder="1" applyAlignment="1">
      <alignment horizontal="right" vertical="top" wrapText="1"/>
    </xf>
    <xf numFmtId="0" fontId="33" fillId="36" borderId="44" xfId="0" applyFont="1" applyFill="1" applyBorder="1" applyAlignment="1">
      <alignment horizontal="left" vertical="top" wrapText="1"/>
    </xf>
    <xf numFmtId="0" fontId="33" fillId="36" borderId="12" xfId="0" applyFont="1" applyFill="1" applyBorder="1" applyAlignment="1">
      <alignment horizontal="left" vertical="top" wrapText="1"/>
    </xf>
    <xf numFmtId="4" fontId="33" fillId="36" borderId="13" xfId="0" applyNumberFormat="1" applyFont="1" applyFill="1" applyBorder="1" applyAlignment="1">
      <alignment horizontal="right" vertical="top" wrapText="1"/>
    </xf>
    <xf numFmtId="10" fontId="33" fillId="36" borderId="44" xfId="0" applyNumberFormat="1" applyFont="1" applyFill="1" applyBorder="1" applyAlignment="1">
      <alignment horizontal="right" vertical="top" wrapText="1"/>
    </xf>
    <xf numFmtId="4" fontId="33" fillId="36" borderId="46" xfId="0" applyNumberFormat="1" applyFont="1" applyFill="1" applyBorder="1" applyAlignment="1">
      <alignment horizontal="right" vertical="top" wrapText="1"/>
    </xf>
    <xf numFmtId="0" fontId="33" fillId="36" borderId="33" xfId="0" applyFont="1" applyFill="1" applyBorder="1" applyAlignment="1">
      <alignment horizontal="right" vertical="top"/>
    </xf>
    <xf numFmtId="0" fontId="32" fillId="0" borderId="44" xfId="0" applyFont="1" applyFill="1" applyBorder="1" applyAlignment="1">
      <alignment horizontal="left" vertical="top" wrapText="1"/>
    </xf>
    <xf numFmtId="0" fontId="32" fillId="0" borderId="12" xfId="0" applyFont="1" applyFill="1" applyBorder="1" applyAlignment="1">
      <alignment horizontal="left" vertical="top" wrapText="1"/>
    </xf>
    <xf numFmtId="0" fontId="32" fillId="0" borderId="13" xfId="0" applyFont="1" applyFill="1" applyBorder="1" applyAlignment="1">
      <alignment horizontal="left" vertical="top" wrapText="1"/>
    </xf>
    <xf numFmtId="4" fontId="32" fillId="0" borderId="46" xfId="0" applyNumberFormat="1" applyFont="1" applyFill="1" applyBorder="1" applyAlignment="1">
      <alignment horizontal="right" vertical="top" wrapText="1"/>
    </xf>
    <xf numFmtId="0" fontId="32" fillId="0" borderId="13" xfId="0" applyFont="1" applyFill="1" applyBorder="1" applyAlignment="1">
      <alignment horizontal="right" vertical="top" wrapText="1"/>
    </xf>
    <xf numFmtId="4" fontId="32" fillId="0" borderId="13" xfId="0" applyNumberFormat="1" applyFont="1" applyFill="1" applyBorder="1" applyAlignment="1">
      <alignment horizontal="right" vertical="top" wrapText="1"/>
    </xf>
    <xf numFmtId="0" fontId="32" fillId="0" borderId="33" xfId="0" applyFont="1" applyFill="1" applyBorder="1" applyAlignment="1">
      <alignment horizontal="right" vertical="top"/>
    </xf>
    <xf numFmtId="0" fontId="33" fillId="0" borderId="44" xfId="0" applyFont="1" applyFill="1" applyBorder="1" applyAlignment="1">
      <alignment horizontal="left" vertical="top" wrapText="1"/>
    </xf>
    <xf numFmtId="0" fontId="33" fillId="0" borderId="12" xfId="0" applyFont="1" applyFill="1" applyBorder="1" applyAlignment="1">
      <alignment horizontal="left" vertical="top" wrapText="1"/>
    </xf>
    <xf numFmtId="0" fontId="33" fillId="0" borderId="13" xfId="0" applyFont="1" applyFill="1" applyBorder="1" applyAlignment="1">
      <alignment horizontal="left" vertical="top" wrapText="1"/>
    </xf>
    <xf numFmtId="10" fontId="33" fillId="0" borderId="44" xfId="0" applyNumberFormat="1" applyFont="1" applyFill="1" applyBorder="1" applyAlignment="1">
      <alignment horizontal="right" vertical="top" wrapText="1"/>
    </xf>
    <xf numFmtId="4" fontId="33" fillId="0" borderId="46" xfId="0" applyNumberFormat="1" applyFont="1" applyFill="1" applyBorder="1" applyAlignment="1">
      <alignment horizontal="right" vertical="top" wrapText="1"/>
    </xf>
    <xf numFmtId="0" fontId="33" fillId="0" borderId="13" xfId="0" applyFont="1" applyFill="1" applyBorder="1" applyAlignment="1">
      <alignment horizontal="right" vertical="top" wrapText="1"/>
    </xf>
    <xf numFmtId="4" fontId="33" fillId="0" borderId="13" xfId="0" applyNumberFormat="1" applyFont="1" applyFill="1" applyBorder="1" applyAlignment="1">
      <alignment horizontal="right" vertical="top" wrapText="1"/>
    </xf>
    <xf numFmtId="0" fontId="33" fillId="0" borderId="33" xfId="0" applyFont="1" applyFill="1" applyBorder="1" applyAlignment="1">
      <alignment horizontal="right" vertical="top"/>
    </xf>
    <xf numFmtId="4" fontId="19" fillId="0" borderId="0" xfId="0" applyNumberFormat="1" applyFont="1" applyAlignment="1">
      <alignment horizontal="right"/>
    </xf>
    <xf numFmtId="0" fontId="18" fillId="0" borderId="0" xfId="0" applyFont="1" applyFill="1" applyBorder="1" applyAlignment="1">
      <alignment horizontal="left" vertical="top" wrapText="1"/>
    </xf>
    <xf numFmtId="4" fontId="19" fillId="0" borderId="0" xfId="0" applyNumberFormat="1" applyFont="1" applyBorder="1" applyAlignment="1">
      <alignment horizontal="left" vertical="top" wrapText="1"/>
    </xf>
    <xf numFmtId="4" fontId="19" fillId="0" borderId="0" xfId="0" applyNumberFormat="1" applyFont="1" applyFill="1" applyBorder="1" applyAlignment="1">
      <alignment horizontal="left" vertical="top" wrapText="1"/>
    </xf>
    <xf numFmtId="4" fontId="22" fillId="37" borderId="37" xfId="44" applyNumberFormat="1" applyFont="1" applyFill="1" applyBorder="1" applyAlignment="1">
      <alignment horizontal="right" vertical="top"/>
    </xf>
    <xf numFmtId="10" fontId="22" fillId="37" borderId="36" xfId="44" applyNumberFormat="1" applyFont="1" applyFill="1" applyBorder="1" applyAlignment="1">
      <alignment horizontal="right" vertical="top"/>
    </xf>
    <xf numFmtId="0" fontId="32" fillId="38" borderId="44" xfId="0" applyFont="1" applyFill="1" applyBorder="1" applyAlignment="1">
      <alignment horizontal="left" vertical="top" wrapText="1"/>
    </xf>
    <xf numFmtId="0" fontId="32" fillId="38" borderId="12" xfId="0" applyFont="1" applyFill="1" applyBorder="1" applyAlignment="1">
      <alignment horizontal="left" vertical="top" wrapText="1"/>
    </xf>
    <xf numFmtId="0" fontId="32" fillId="38" borderId="13" xfId="0" applyFont="1" applyFill="1" applyBorder="1" applyAlignment="1">
      <alignment horizontal="left" vertical="top" wrapText="1"/>
    </xf>
    <xf numFmtId="10" fontId="32" fillId="38" borderId="44" xfId="0" applyNumberFormat="1" applyFont="1" applyFill="1" applyBorder="1" applyAlignment="1">
      <alignment horizontal="right" vertical="top" wrapText="1"/>
    </xf>
    <xf numFmtId="4" fontId="32" fillId="38" borderId="46" xfId="0" applyNumberFormat="1" applyFont="1" applyFill="1" applyBorder="1" applyAlignment="1">
      <alignment horizontal="right" vertical="top" wrapText="1"/>
    </xf>
    <xf numFmtId="0" fontId="32" fillId="38" borderId="13" xfId="0" applyFont="1" applyFill="1" applyBorder="1" applyAlignment="1">
      <alignment horizontal="right" vertical="top" wrapText="1"/>
    </xf>
    <xf numFmtId="4" fontId="32" fillId="38" borderId="13" xfId="0" applyNumberFormat="1" applyFont="1" applyFill="1" applyBorder="1" applyAlignment="1">
      <alignment horizontal="right" vertical="top" wrapText="1"/>
    </xf>
    <xf numFmtId="0" fontId="32" fillId="38" borderId="33" xfId="0" applyFont="1" applyFill="1" applyBorder="1" applyAlignment="1">
      <alignment horizontal="right" vertical="top"/>
    </xf>
    <xf numFmtId="0" fontId="33" fillId="38" borderId="44" xfId="0" applyFont="1" applyFill="1" applyBorder="1" applyAlignment="1">
      <alignment horizontal="left" vertical="top" wrapText="1"/>
    </xf>
    <xf numFmtId="0" fontId="33" fillId="38" borderId="12" xfId="0" applyFont="1" applyFill="1" applyBorder="1" applyAlignment="1">
      <alignment horizontal="left" vertical="top" wrapText="1"/>
    </xf>
    <xf numFmtId="0" fontId="33" fillId="38" borderId="13" xfId="0" applyFont="1" applyFill="1" applyBorder="1" applyAlignment="1">
      <alignment horizontal="left" vertical="top" wrapText="1"/>
    </xf>
    <xf numFmtId="10" fontId="33" fillId="38" borderId="44" xfId="0" applyNumberFormat="1" applyFont="1" applyFill="1" applyBorder="1" applyAlignment="1">
      <alignment horizontal="right" vertical="top" wrapText="1"/>
    </xf>
    <xf numFmtId="4" fontId="33" fillId="38" borderId="46" xfId="0" applyNumberFormat="1" applyFont="1" applyFill="1" applyBorder="1" applyAlignment="1">
      <alignment horizontal="right" vertical="top" wrapText="1"/>
    </xf>
    <xf numFmtId="0" fontId="33" fillId="38" borderId="13" xfId="0" applyFont="1" applyFill="1" applyBorder="1" applyAlignment="1">
      <alignment horizontal="right" vertical="top" wrapText="1"/>
    </xf>
    <xf numFmtId="4" fontId="33" fillId="38" borderId="13" xfId="0" applyNumberFormat="1" applyFont="1" applyFill="1" applyBorder="1" applyAlignment="1">
      <alignment horizontal="right" vertical="top" wrapText="1"/>
    </xf>
    <xf numFmtId="0" fontId="33" fillId="38" borderId="33" xfId="0" applyFont="1" applyFill="1" applyBorder="1" applyAlignment="1">
      <alignment horizontal="right" vertical="top"/>
    </xf>
    <xf numFmtId="0" fontId="18" fillId="39" borderId="0" xfId="0" applyFont="1" applyFill="1" applyBorder="1" applyAlignment="1">
      <alignment horizontal="left" vertical="top" wrapText="1"/>
    </xf>
    <xf numFmtId="0" fontId="19" fillId="40" borderId="0" xfId="0" applyFont="1" applyFill="1"/>
    <xf numFmtId="0" fontId="18" fillId="40" borderId="0" xfId="0" applyFont="1" applyFill="1" applyBorder="1" applyAlignment="1">
      <alignment horizontal="left" vertical="top" wrapText="1"/>
    </xf>
    <xf numFmtId="0" fontId="18" fillId="39" borderId="0" xfId="0" applyFont="1" applyFill="1"/>
    <xf numFmtId="4" fontId="20" fillId="0" borderId="0" xfId="42" applyNumberFormat="1" applyBorder="1" applyAlignment="1">
      <alignment vertical="top"/>
    </xf>
    <xf numFmtId="0" fontId="20" fillId="0" borderId="0" xfId="42" applyBorder="1"/>
    <xf numFmtId="49" fontId="20" fillId="0" borderId="0" xfId="42" applyNumberFormat="1" applyBorder="1" applyAlignment="1">
      <alignment horizontal="right"/>
    </xf>
    <xf numFmtId="10" fontId="20" fillId="0" borderId="0" xfId="42" applyNumberFormat="1" applyBorder="1" applyAlignment="1">
      <alignment horizontal="right"/>
    </xf>
    <xf numFmtId="0" fontId="20" fillId="0" borderId="0" xfId="42" applyBorder="1" applyAlignment="1">
      <alignment vertical="top"/>
    </xf>
    <xf numFmtId="165" fontId="20" fillId="0" borderId="0" xfId="42" applyNumberFormat="1" applyBorder="1" applyAlignment="1">
      <alignment horizontal="right"/>
    </xf>
    <xf numFmtId="0" fontId="22" fillId="0" borderId="0" xfId="42" applyFont="1" applyBorder="1"/>
    <xf numFmtId="165" fontId="22" fillId="0" borderId="0" xfId="42" applyNumberFormat="1" applyFont="1" applyBorder="1"/>
    <xf numFmtId="0" fontId="22" fillId="0" borderId="53" xfId="44" applyFont="1" applyFill="1" applyBorder="1" applyAlignment="1">
      <alignment horizontal="center" vertical="center"/>
    </xf>
    <xf numFmtId="0" fontId="22" fillId="0" borderId="52" xfId="44" applyFont="1" applyFill="1" applyBorder="1" applyAlignment="1">
      <alignment horizontal="center" vertical="center"/>
    </xf>
    <xf numFmtId="0" fontId="22" fillId="0" borderId="52" xfId="44" applyFont="1" applyFill="1" applyBorder="1" applyAlignment="1">
      <alignment horizontal="right" vertical="center"/>
    </xf>
    <xf numFmtId="2" fontId="22" fillId="37" borderId="54" xfId="44" applyNumberFormat="1" applyFont="1" applyFill="1" applyBorder="1" applyAlignment="1">
      <alignment horizontal="left" vertical="center"/>
    </xf>
    <xf numFmtId="0" fontId="22" fillId="37" borderId="55" xfId="44" applyFont="1" applyFill="1" applyBorder="1" applyAlignment="1">
      <alignment horizontal="center" vertical="center" wrapText="1"/>
    </xf>
    <xf numFmtId="0" fontId="22" fillId="37" borderId="56" xfId="44" applyFont="1" applyFill="1" applyBorder="1" applyAlignment="1">
      <alignment horizontal="center" vertical="center"/>
    </xf>
    <xf numFmtId="2" fontId="22" fillId="37" borderId="57" xfId="44" applyNumberFormat="1" applyFont="1" applyFill="1" applyBorder="1" applyAlignment="1">
      <alignment horizontal="left" vertical="center"/>
    </xf>
    <xf numFmtId="0" fontId="22" fillId="37" borderId="58" xfId="44" applyFont="1" applyFill="1" applyBorder="1" applyAlignment="1">
      <alignment horizontal="center" vertical="center" wrapText="1"/>
    </xf>
    <xf numFmtId="0" fontId="22" fillId="37" borderId="59" xfId="44" applyFont="1" applyFill="1" applyBorder="1" applyAlignment="1">
      <alignment horizontal="center" vertical="center"/>
    </xf>
    <xf numFmtId="166" fontId="22" fillId="0" borderId="61" xfId="44" applyNumberFormat="1" applyFont="1" applyFill="1" applyBorder="1" applyAlignment="1">
      <alignment horizontal="center" vertical="center"/>
    </xf>
    <xf numFmtId="2" fontId="31" fillId="42" borderId="36" xfId="44" applyNumberFormat="1" applyFont="1" applyFill="1" applyBorder="1" applyAlignment="1">
      <alignment horizontal="center" vertical="center"/>
    </xf>
    <xf numFmtId="0" fontId="22" fillId="42" borderId="34" xfId="44" applyFont="1" applyFill="1" applyBorder="1" applyAlignment="1">
      <alignment horizontal="left" vertical="center" wrapText="1"/>
    </xf>
    <xf numFmtId="4" fontId="22" fillId="42" borderId="37" xfId="44" applyNumberFormat="1" applyFont="1" applyFill="1" applyBorder="1" applyAlignment="1">
      <alignment horizontal="center" vertical="center"/>
    </xf>
    <xf numFmtId="0" fontId="20" fillId="37" borderId="38" xfId="44" applyFont="1" applyFill="1" applyBorder="1" applyAlignment="1">
      <alignment vertical="center"/>
    </xf>
    <xf numFmtId="0" fontId="22" fillId="37" borderId="39" xfId="44" applyFont="1" applyFill="1" applyBorder="1" applyAlignment="1">
      <alignment vertical="center"/>
    </xf>
    <xf numFmtId="0" fontId="22" fillId="37" borderId="40" xfId="44" applyFont="1" applyFill="1" applyBorder="1" applyAlignment="1">
      <alignment horizontal="center" vertical="center"/>
    </xf>
    <xf numFmtId="10" fontId="22" fillId="42" borderId="36" xfId="44" applyNumberFormat="1" applyFont="1" applyFill="1" applyBorder="1" applyAlignment="1">
      <alignment horizontal="center" vertical="center"/>
    </xf>
    <xf numFmtId="10" fontId="22" fillId="42" borderId="38" xfId="44" applyNumberFormat="1" applyFont="1" applyFill="1" applyBorder="1" applyAlignment="1">
      <alignment horizontal="center" vertical="center"/>
    </xf>
    <xf numFmtId="4" fontId="22" fillId="42" borderId="41" xfId="44" applyNumberFormat="1" applyFont="1" applyFill="1" applyBorder="1" applyAlignment="1">
      <alignment horizontal="center" vertical="center"/>
    </xf>
    <xf numFmtId="4" fontId="22" fillId="42" borderId="40" xfId="44" applyNumberFormat="1" applyFont="1" applyFill="1" applyBorder="1" applyAlignment="1">
      <alignment horizontal="center" vertical="center"/>
    </xf>
    <xf numFmtId="4" fontId="32" fillId="38" borderId="45" xfId="0" applyNumberFormat="1" applyFont="1" applyFill="1" applyBorder="1" applyAlignment="1">
      <alignment horizontal="right" vertical="top" wrapText="1"/>
    </xf>
    <xf numFmtId="4" fontId="22" fillId="42" borderId="37" xfId="44" applyNumberFormat="1" applyFont="1" applyFill="1" applyBorder="1" applyAlignment="1">
      <alignment horizontal="right" vertical="center"/>
    </xf>
    <xf numFmtId="4" fontId="19" fillId="0" borderId="0" xfId="0" applyNumberFormat="1" applyFont="1" applyBorder="1" applyAlignment="1">
      <alignment horizontal="centerContinuous" wrapText="1"/>
    </xf>
    <xf numFmtId="0" fontId="19" fillId="0" borderId="0" xfId="0" applyFont="1" applyBorder="1" applyAlignment="1">
      <alignment horizontal="centerContinuous" wrapText="1"/>
    </xf>
    <xf numFmtId="0" fontId="18" fillId="0" borderId="0" xfId="0" applyFont="1" applyBorder="1" applyAlignment="1">
      <alignment horizontal="left" vertical="top" wrapText="1"/>
    </xf>
    <xf numFmtId="0" fontId="18" fillId="0" borderId="0" xfId="0" applyFont="1" applyBorder="1" applyAlignment="1">
      <alignment horizontal="fill" vertical="top" wrapText="1"/>
    </xf>
    <xf numFmtId="0" fontId="34" fillId="0" borderId="0" xfId="0" applyFont="1" applyBorder="1" applyAlignment="1">
      <alignment horizontal="left" wrapText="1"/>
    </xf>
    <xf numFmtId="4" fontId="19" fillId="0" borderId="0" xfId="0" applyNumberFormat="1" applyFont="1" applyFill="1" applyBorder="1" applyAlignment="1">
      <alignment horizontal="right" vertical="top" wrapText="1"/>
    </xf>
    <xf numFmtId="0" fontId="19" fillId="41" borderId="50" xfId="0" applyFont="1" applyFill="1" applyBorder="1" applyAlignment="1">
      <alignment horizontal="left" vertical="top" wrapText="1"/>
    </xf>
    <xf numFmtId="0" fontId="19" fillId="37" borderId="63" xfId="0" applyFont="1" applyFill="1" applyBorder="1" applyAlignment="1">
      <alignment horizontal="center" vertical="top" wrapText="1"/>
    </xf>
    <xf numFmtId="0" fontId="19" fillId="37" borderId="71" xfId="0" applyFont="1" applyFill="1" applyBorder="1" applyAlignment="1">
      <alignment horizontal="center" vertical="top" wrapText="1"/>
    </xf>
    <xf numFmtId="0" fontId="19" fillId="41" borderId="72" xfId="0" applyFont="1" applyFill="1" applyBorder="1" applyAlignment="1">
      <alignment horizontal="left" vertical="top" wrapText="1"/>
    </xf>
    <xf numFmtId="0" fontId="19" fillId="0" borderId="67" xfId="0" applyFont="1" applyBorder="1" applyAlignment="1">
      <alignment horizontal="left" vertical="top" wrapText="1"/>
    </xf>
    <xf numFmtId="0" fontId="19" fillId="0" borderId="67" xfId="0" applyFont="1" applyFill="1" applyBorder="1" applyAlignment="1">
      <alignment horizontal="left" vertical="top" wrapText="1"/>
    </xf>
    <xf numFmtId="0" fontId="18" fillId="43" borderId="74" xfId="0" applyFont="1" applyFill="1" applyBorder="1" applyAlignment="1">
      <alignment horizontal="left" vertical="top"/>
    </xf>
    <xf numFmtId="0" fontId="18" fillId="43" borderId="75" xfId="0" applyFont="1" applyFill="1" applyBorder="1" applyAlignment="1">
      <alignment horizontal="right" vertical="top"/>
    </xf>
    <xf numFmtId="4" fontId="18" fillId="43" borderId="78" xfId="0" applyNumberFormat="1" applyFont="1" applyFill="1" applyBorder="1" applyAlignment="1">
      <alignment horizontal="right" vertical="top"/>
    </xf>
    <xf numFmtId="0" fontId="19" fillId="43" borderId="0" xfId="0" applyFont="1" applyFill="1"/>
    <xf numFmtId="0" fontId="18" fillId="43" borderId="0" xfId="0" applyFont="1" applyFill="1" applyBorder="1" applyAlignment="1">
      <alignment horizontal="right" vertical="top"/>
    </xf>
    <xf numFmtId="0" fontId="19" fillId="44" borderId="0" xfId="0" applyFont="1" applyFill="1"/>
    <xf numFmtId="0" fontId="18" fillId="44" borderId="0" xfId="0" applyFont="1" applyFill="1" applyBorder="1" applyAlignment="1">
      <alignment horizontal="left" vertical="top" wrapText="1"/>
    </xf>
    <xf numFmtId="4" fontId="19" fillId="0" borderId="0" xfId="0" applyNumberFormat="1" applyFont="1" applyAlignment="1">
      <alignment horizontal="center"/>
    </xf>
    <xf numFmtId="10" fontId="19" fillId="0" borderId="0" xfId="0" applyNumberFormat="1" applyFont="1" applyBorder="1" applyAlignment="1">
      <alignment horizontal="right" wrapText="1"/>
    </xf>
    <xf numFmtId="167" fontId="19" fillId="0" borderId="0" xfId="0" applyNumberFormat="1" applyFont="1" applyBorder="1" applyAlignment="1">
      <alignment horizontal="right" wrapText="1"/>
    </xf>
    <xf numFmtId="0" fontId="19" fillId="37" borderId="71" xfId="0" applyFont="1" applyFill="1" applyBorder="1" applyAlignment="1">
      <alignment horizontal="centerContinuous" wrapText="1"/>
    </xf>
    <xf numFmtId="4" fontId="19" fillId="0" borderId="83" xfId="0" applyNumberFormat="1" applyFont="1" applyBorder="1" applyAlignment="1">
      <alignment horizontal="right" vertical="top" wrapText="1"/>
    </xf>
    <xf numFmtId="4" fontId="19" fillId="0" borderId="83" xfId="0" applyNumberFormat="1" applyFont="1" applyFill="1" applyBorder="1" applyAlignment="1">
      <alignment horizontal="right" vertical="top" wrapText="1"/>
    </xf>
    <xf numFmtId="4" fontId="19" fillId="41" borderId="51" xfId="0" applyNumberFormat="1" applyFont="1" applyFill="1" applyBorder="1" applyAlignment="1">
      <alignment horizontal="center" vertical="top" wrapText="1"/>
    </xf>
    <xf numFmtId="4" fontId="19" fillId="41" borderId="82" xfId="0" applyNumberFormat="1" applyFont="1" applyFill="1" applyBorder="1" applyAlignment="1">
      <alignment horizontal="center" vertical="top" wrapText="1"/>
    </xf>
    <xf numFmtId="0" fontId="19" fillId="0" borderId="69" xfId="0" applyFont="1" applyBorder="1" applyAlignment="1">
      <alignment horizontal="left" vertical="top" wrapText="1"/>
    </xf>
    <xf numFmtId="4" fontId="19" fillId="0" borderId="84" xfId="0" applyNumberFormat="1" applyFont="1" applyBorder="1" applyAlignment="1">
      <alignment horizontal="right" vertical="top" wrapText="1"/>
    </xf>
    <xf numFmtId="10" fontId="19" fillId="0" borderId="0" xfId="0" applyNumberFormat="1" applyFont="1" applyBorder="1" applyAlignment="1">
      <alignment horizontal="center" wrapText="1"/>
    </xf>
    <xf numFmtId="167" fontId="19" fillId="0" borderId="0" xfId="0" applyNumberFormat="1" applyFont="1" applyBorder="1" applyAlignment="1">
      <alignment horizontal="center" wrapText="1"/>
    </xf>
    <xf numFmtId="0" fontId="19" fillId="37" borderId="80" xfId="0" applyFont="1" applyFill="1" applyBorder="1" applyAlignment="1">
      <alignment horizontal="center" wrapText="1"/>
    </xf>
    <xf numFmtId="10" fontId="19" fillId="0" borderId="81" xfId="0" applyNumberFormat="1" applyFont="1" applyBorder="1" applyAlignment="1">
      <alignment horizontal="center" vertical="top" wrapText="1"/>
    </xf>
    <xf numFmtId="10" fontId="18" fillId="43" borderId="78" xfId="0" applyNumberFormat="1" applyFont="1" applyFill="1" applyBorder="1" applyAlignment="1">
      <alignment horizontal="center" vertical="top"/>
    </xf>
    <xf numFmtId="0" fontId="19" fillId="0" borderId="12" xfId="0" applyFont="1" applyFill="1" applyBorder="1" applyAlignment="1">
      <alignment vertical="justify" wrapText="1"/>
    </xf>
    <xf numFmtId="0" fontId="19" fillId="0" borderId="12" xfId="0" applyFont="1" applyBorder="1" applyAlignment="1">
      <alignment vertical="justify" wrapText="1"/>
    </xf>
    <xf numFmtId="0" fontId="19" fillId="0" borderId="49" xfId="0" applyFont="1" applyBorder="1" applyAlignment="1">
      <alignment vertical="justify" wrapText="1"/>
    </xf>
    <xf numFmtId="4" fontId="18" fillId="0" borderId="0" xfId="0" applyNumberFormat="1" applyFont="1" applyAlignment="1">
      <alignment horizontal="center"/>
    </xf>
    <xf numFmtId="0" fontId="18" fillId="40" borderId="21" xfId="0" applyFont="1" applyFill="1" applyBorder="1" applyAlignment="1">
      <alignment horizontal="left" vertical="top" wrapText="1"/>
    </xf>
    <xf numFmtId="0" fontId="19" fillId="0" borderId="21" xfId="0" applyFont="1" applyBorder="1" applyAlignment="1">
      <alignment horizontal="left" vertical="top" wrapText="1"/>
    </xf>
    <xf numFmtId="0" fontId="18" fillId="39" borderId="21" xfId="0" applyFont="1" applyFill="1" applyBorder="1" applyAlignment="1">
      <alignment horizontal="left" vertical="top" wrapText="1"/>
    </xf>
    <xf numFmtId="0" fontId="19" fillId="0" borderId="21" xfId="0" applyFont="1" applyFill="1" applyBorder="1" applyAlignment="1">
      <alignment horizontal="left" vertical="top" wrapText="1"/>
    </xf>
    <xf numFmtId="0" fontId="18" fillId="44" borderId="21" xfId="0" applyFont="1" applyFill="1" applyBorder="1" applyAlignment="1">
      <alignment horizontal="left" vertical="top" wrapText="1"/>
    </xf>
    <xf numFmtId="0" fontId="19" fillId="40" borderId="85" xfId="0" applyFont="1" applyFill="1" applyBorder="1"/>
    <xf numFmtId="4" fontId="19" fillId="0" borderId="86" xfId="0" applyNumberFormat="1" applyFont="1" applyBorder="1"/>
    <xf numFmtId="0" fontId="19" fillId="0" borderId="86" xfId="0" applyFont="1" applyBorder="1"/>
    <xf numFmtId="0" fontId="19" fillId="40" borderId="86" xfId="0" applyFont="1" applyFill="1" applyBorder="1"/>
    <xf numFmtId="0" fontId="18" fillId="39" borderId="86" xfId="0" applyFont="1" applyFill="1" applyBorder="1"/>
    <xf numFmtId="0" fontId="19" fillId="0" borderId="86" xfId="0" applyFont="1" applyFill="1" applyBorder="1"/>
    <xf numFmtId="0" fontId="19" fillId="44" borderId="86" xfId="0" applyFont="1" applyFill="1" applyBorder="1"/>
    <xf numFmtId="0" fontId="19" fillId="0" borderId="87" xfId="0" applyFont="1" applyBorder="1"/>
    <xf numFmtId="0" fontId="19" fillId="40" borderId="65" xfId="0" applyFont="1" applyFill="1" applyBorder="1" applyAlignment="1">
      <alignment horizontal="left" vertical="top" wrapText="1"/>
    </xf>
    <xf numFmtId="0" fontId="19" fillId="40" borderId="66" xfId="0" applyFont="1" applyFill="1" applyBorder="1" applyAlignment="1">
      <alignment horizontal="left" vertical="top" wrapText="1"/>
    </xf>
    <xf numFmtId="0" fontId="19" fillId="0" borderId="65" xfId="0" applyFont="1" applyBorder="1" applyAlignment="1">
      <alignment horizontal="left" vertical="top" wrapText="1"/>
    </xf>
    <xf numFmtId="0" fontId="19" fillId="39" borderId="65" xfId="0" applyFont="1" applyFill="1" applyBorder="1" applyAlignment="1">
      <alignment horizontal="left" vertical="top" wrapText="1"/>
    </xf>
    <xf numFmtId="0" fontId="19" fillId="0" borderId="65" xfId="0" applyFont="1" applyFill="1" applyBorder="1" applyAlignment="1">
      <alignment horizontal="left" vertical="top" wrapText="1"/>
    </xf>
    <xf numFmtId="0" fontId="19" fillId="44" borderId="65" xfId="0" applyFont="1" applyFill="1" applyBorder="1" applyAlignment="1">
      <alignment horizontal="left" vertical="top" wrapText="1"/>
    </xf>
    <xf numFmtId="0" fontId="19" fillId="37" borderId="64" xfId="0" applyFont="1" applyFill="1" applyBorder="1" applyAlignment="1">
      <alignment horizontal="center" vertical="top" wrapText="1"/>
    </xf>
    <xf numFmtId="0" fontId="19" fillId="37" borderId="88" xfId="0" applyFont="1" applyFill="1" applyBorder="1" applyAlignment="1">
      <alignment horizontal="center"/>
    </xf>
    <xf numFmtId="0" fontId="19" fillId="41" borderId="73" xfId="0" applyFont="1" applyFill="1" applyBorder="1" applyAlignment="1">
      <alignment horizontal="left" vertical="top" wrapText="1"/>
    </xf>
    <xf numFmtId="0" fontId="19" fillId="0" borderId="0" xfId="0" applyFont="1" applyFill="1" applyBorder="1"/>
    <xf numFmtId="0" fontId="19" fillId="41" borderId="89" xfId="0" applyFont="1" applyFill="1" applyBorder="1" applyAlignment="1">
      <alignment horizontal="center" vertical="top" wrapText="1"/>
    </xf>
    <xf numFmtId="0" fontId="19" fillId="0" borderId="66" xfId="0" applyFont="1" applyBorder="1" applyAlignment="1">
      <alignment horizontal="left" vertical="justify" wrapText="1"/>
    </xf>
    <xf numFmtId="0" fontId="19" fillId="40" borderId="66" xfId="0" applyFont="1" applyFill="1" applyBorder="1" applyAlignment="1">
      <alignment horizontal="left" vertical="justify" wrapText="1"/>
    </xf>
    <xf numFmtId="0" fontId="19" fillId="39" borderId="66" xfId="0" applyFont="1" applyFill="1" applyBorder="1" applyAlignment="1">
      <alignment horizontal="left" vertical="justify" wrapText="1"/>
    </xf>
    <xf numFmtId="0" fontId="19" fillId="0" borderId="66" xfId="0" applyFont="1" applyFill="1" applyBorder="1" applyAlignment="1">
      <alignment horizontal="left" vertical="justify" wrapText="1"/>
    </xf>
    <xf numFmtId="0" fontId="19" fillId="44" borderId="66" xfId="0" applyFont="1" applyFill="1" applyBorder="1" applyAlignment="1">
      <alignment horizontal="left" vertical="justify" wrapText="1"/>
    </xf>
    <xf numFmtId="0" fontId="20" fillId="37" borderId="15" xfId="42" applyFill="1" applyBorder="1"/>
    <xf numFmtId="0" fontId="20" fillId="37" borderId="16" xfId="42" applyFill="1" applyBorder="1"/>
    <xf numFmtId="0" fontId="20" fillId="37" borderId="17" xfId="42" applyFill="1" applyBorder="1"/>
    <xf numFmtId="0" fontId="21" fillId="37" borderId="18" xfId="43" applyFont="1" applyFill="1" applyBorder="1" applyAlignment="1">
      <alignment horizontal="center" vertical="center"/>
    </xf>
    <xf numFmtId="0" fontId="23" fillId="37" borderId="0" xfId="43" applyFont="1" applyFill="1" applyBorder="1" applyAlignment="1">
      <alignment horizontal="center" vertical="center"/>
    </xf>
    <xf numFmtId="0" fontId="21" fillId="37" borderId="19" xfId="43" applyFont="1" applyFill="1" applyBorder="1" applyAlignment="1">
      <alignment horizontal="center" vertical="center"/>
    </xf>
    <xf numFmtId="0" fontId="21" fillId="41" borderId="18" xfId="43" applyFont="1" applyFill="1" applyBorder="1" applyAlignment="1">
      <alignment horizontal="center" vertical="center"/>
    </xf>
    <xf numFmtId="0" fontId="23" fillId="41" borderId="0" xfId="43" applyFont="1" applyFill="1" applyBorder="1" applyAlignment="1">
      <alignment horizontal="center" vertical="center"/>
    </xf>
    <xf numFmtId="0" fontId="21" fillId="41" borderId="19" xfId="43" applyFont="1" applyFill="1" applyBorder="1" applyAlignment="1">
      <alignment horizontal="center" vertical="center"/>
    </xf>
    <xf numFmtId="0" fontId="19" fillId="0" borderId="0" xfId="0" applyFont="1" applyAlignment="1">
      <alignment horizontal="centerContinuous"/>
    </xf>
    <xf numFmtId="4" fontId="19" fillId="0" borderId="93" xfId="0" applyNumberFormat="1" applyFont="1" applyBorder="1" applyAlignment="1">
      <alignment horizontal="centerContinuous" wrapText="1"/>
    </xf>
    <xf numFmtId="4" fontId="35" fillId="0" borderId="90" xfId="0" applyNumberFormat="1" applyFont="1" applyBorder="1" applyAlignment="1">
      <alignment horizontal="centerContinuous" wrapText="1"/>
    </xf>
    <xf numFmtId="4" fontId="35" fillId="0" borderId="91" xfId="0" applyNumberFormat="1" applyFont="1" applyBorder="1" applyAlignment="1">
      <alignment horizontal="centerContinuous"/>
    </xf>
    <xf numFmtId="0" fontId="23" fillId="0" borderId="91" xfId="42" applyFont="1" applyBorder="1" applyAlignment="1">
      <alignment horizontal="centerContinuous" vertical="top"/>
    </xf>
    <xf numFmtId="0" fontId="23" fillId="0" borderId="91" xfId="42" applyFont="1" applyBorder="1" applyAlignment="1">
      <alignment horizontal="centerContinuous"/>
    </xf>
    <xf numFmtId="165" fontId="23" fillId="0" borderId="91" xfId="42" applyNumberFormat="1" applyFont="1" applyBorder="1" applyAlignment="1">
      <alignment horizontal="centerContinuous"/>
    </xf>
    <xf numFmtId="0" fontId="35" fillId="0" borderId="91" xfId="0" applyFont="1" applyBorder="1" applyAlignment="1">
      <alignment horizontal="centerContinuous"/>
    </xf>
    <xf numFmtId="0" fontId="35" fillId="0" borderId="91" xfId="0" applyFont="1" applyBorder="1" applyAlignment="1">
      <alignment horizontal="centerContinuous" wrapText="1"/>
    </xf>
    <xf numFmtId="0" fontId="35" fillId="0" borderId="92" xfId="0" applyFont="1" applyBorder="1" applyAlignment="1">
      <alignment horizontal="centerContinuous"/>
    </xf>
    <xf numFmtId="0" fontId="19" fillId="0" borderId="10" xfId="0" applyFont="1" applyBorder="1" applyAlignment="1" applyProtection="1">
      <alignment horizontal="left" wrapText="1"/>
    </xf>
    <xf numFmtId="0" fontId="19" fillId="0" borderId="10" xfId="0" applyFont="1" applyBorder="1" applyAlignment="1" applyProtection="1">
      <alignment horizontal="left" vertical="top" wrapText="1"/>
    </xf>
    <xf numFmtId="0" fontId="19" fillId="0" borderId="10" xfId="0" applyFont="1" applyBorder="1" applyAlignment="1" applyProtection="1">
      <alignment horizontal="center" wrapText="1"/>
    </xf>
    <xf numFmtId="4" fontId="19" fillId="0" borderId="10" xfId="0" applyNumberFormat="1" applyFont="1" applyBorder="1" applyAlignment="1" applyProtection="1">
      <alignment horizontal="right" wrapText="1"/>
    </xf>
    <xf numFmtId="0" fontId="19" fillId="0" borderId="0" xfId="0" applyFont="1" applyBorder="1" applyAlignment="1" applyProtection="1">
      <alignment horizontal="left" wrapText="1"/>
    </xf>
    <xf numFmtId="0" fontId="19" fillId="0" borderId="0" xfId="0" applyFont="1" applyBorder="1" applyAlignment="1" applyProtection="1">
      <alignment horizontal="left" vertical="top" wrapText="1"/>
    </xf>
    <xf numFmtId="0" fontId="19" fillId="0" borderId="0" xfId="0" applyFont="1" applyBorder="1" applyAlignment="1" applyProtection="1">
      <alignment horizontal="center" wrapText="1"/>
    </xf>
    <xf numFmtId="4" fontId="19" fillId="0" borderId="0" xfId="0" applyNumberFormat="1" applyFont="1" applyBorder="1" applyAlignment="1" applyProtection="1">
      <alignment horizontal="right" wrapText="1"/>
    </xf>
    <xf numFmtId="0" fontId="34" fillId="0" borderId="0" xfId="0" applyFont="1" applyBorder="1" applyAlignment="1" applyProtection="1">
      <alignment horizontal="center" wrapText="1"/>
    </xf>
    <xf numFmtId="0" fontId="19" fillId="0" borderId="0" xfId="0" applyFont="1" applyProtection="1"/>
    <xf numFmtId="0" fontId="18" fillId="0" borderId="0" xfId="0" applyFont="1" applyBorder="1" applyAlignment="1" applyProtection="1">
      <alignment horizontal="center" vertical="top" wrapText="1"/>
    </xf>
    <xf numFmtId="0" fontId="24" fillId="0" borderId="0" xfId="42" applyFont="1" applyProtection="1"/>
    <xf numFmtId="0" fontId="26" fillId="0" borderId="0" xfId="44" applyFont="1" applyAlignment="1" applyProtection="1">
      <alignment horizontal="left"/>
    </xf>
    <xf numFmtId="0" fontId="27" fillId="33" borderId="0" xfId="42" applyFont="1" applyFill="1" applyAlignment="1" applyProtection="1">
      <alignment horizontal="left" wrapText="1"/>
    </xf>
    <xf numFmtId="0" fontId="19" fillId="37" borderId="63" xfId="0" applyFont="1" applyFill="1" applyBorder="1" applyAlignment="1" applyProtection="1">
      <alignment horizontal="center" vertical="top" wrapText="1"/>
    </xf>
    <xf numFmtId="0" fontId="19" fillId="37" borderId="71" xfId="0" applyFont="1" applyFill="1" applyBorder="1" applyAlignment="1" applyProtection="1">
      <alignment horizontal="center" vertical="top" wrapText="1"/>
    </xf>
    <xf numFmtId="4" fontId="19" fillId="37" borderId="64" xfId="0" applyNumberFormat="1" applyFont="1" applyFill="1" applyBorder="1" applyAlignment="1" applyProtection="1">
      <alignment horizontal="right" vertical="top" wrapText="1"/>
    </xf>
    <xf numFmtId="0" fontId="19" fillId="41" borderId="72" xfId="0" applyFont="1" applyFill="1" applyBorder="1" applyAlignment="1" applyProtection="1">
      <alignment horizontal="left" vertical="top" wrapText="1"/>
    </xf>
    <xf numFmtId="0" fontId="19" fillId="41" borderId="50" xfId="0" applyFont="1" applyFill="1" applyBorder="1" applyAlignment="1" applyProtection="1">
      <alignment horizontal="left" vertical="top" wrapText="1"/>
    </xf>
    <xf numFmtId="0" fontId="19" fillId="41" borderId="50" xfId="0" applyFont="1" applyFill="1" applyBorder="1" applyAlignment="1" applyProtection="1">
      <alignment horizontal="center" vertical="top" wrapText="1"/>
    </xf>
    <xf numFmtId="4" fontId="19" fillId="41" borderId="73" xfId="0" applyNumberFormat="1" applyFont="1" applyFill="1" applyBorder="1" applyAlignment="1" applyProtection="1">
      <alignment horizontal="right" vertical="top" wrapText="1"/>
    </xf>
    <xf numFmtId="0" fontId="19" fillId="40" borderId="67" xfId="0" applyFont="1" applyFill="1" applyBorder="1" applyAlignment="1" applyProtection="1">
      <alignment horizontal="left" vertical="top" wrapText="1"/>
    </xf>
    <xf numFmtId="0" fontId="19" fillId="40" borderId="12" xfId="0" applyFont="1" applyFill="1" applyBorder="1" applyAlignment="1" applyProtection="1">
      <alignment horizontal="left" vertical="top" wrapText="1"/>
    </xf>
    <xf numFmtId="4" fontId="19" fillId="40" borderId="12" xfId="0" applyNumberFormat="1" applyFont="1" applyFill="1" applyBorder="1" applyAlignment="1" applyProtection="1">
      <alignment horizontal="left" vertical="top" wrapText="1"/>
    </xf>
    <xf numFmtId="0" fontId="19" fillId="40" borderId="68" xfId="0" applyFont="1" applyFill="1" applyBorder="1" applyAlignment="1" applyProtection="1">
      <alignment horizontal="left" vertical="top" wrapText="1"/>
    </xf>
    <xf numFmtId="0" fontId="19" fillId="0" borderId="67" xfId="0" applyFont="1" applyBorder="1" applyAlignment="1" applyProtection="1">
      <alignment horizontal="left" vertical="top" wrapText="1"/>
    </xf>
    <xf numFmtId="0" fontId="19" fillId="0" borderId="12" xfId="0" applyFont="1" applyBorder="1" applyAlignment="1" applyProtection="1">
      <alignment horizontal="left" vertical="top" wrapText="1"/>
    </xf>
    <xf numFmtId="0" fontId="19" fillId="0" borderId="12" xfId="0" applyFont="1" applyBorder="1" applyAlignment="1" applyProtection="1">
      <alignment horizontal="center" vertical="top" wrapText="1"/>
    </xf>
    <xf numFmtId="4" fontId="19" fillId="0" borderId="68" xfId="0" applyNumberFormat="1" applyFont="1" applyBorder="1" applyAlignment="1" applyProtection="1">
      <alignment horizontal="right" vertical="top" wrapText="1"/>
    </xf>
    <xf numFmtId="0" fontId="19" fillId="39" borderId="69" xfId="0" applyFont="1" applyFill="1" applyBorder="1" applyAlignment="1" applyProtection="1">
      <alignment horizontal="left" vertical="top" wrapText="1"/>
    </xf>
    <xf numFmtId="0" fontId="19" fillId="39" borderId="49" xfId="0" applyFont="1" applyFill="1" applyBorder="1" applyAlignment="1" applyProtection="1">
      <alignment horizontal="left" vertical="top" wrapText="1"/>
    </xf>
    <xf numFmtId="4" fontId="19" fillId="39" borderId="49" xfId="0" applyNumberFormat="1" applyFont="1" applyFill="1" applyBorder="1" applyAlignment="1" applyProtection="1">
      <alignment horizontal="left" vertical="top" wrapText="1"/>
    </xf>
    <xf numFmtId="0" fontId="19" fillId="39" borderId="70" xfId="0" applyFont="1" applyFill="1" applyBorder="1" applyAlignment="1" applyProtection="1">
      <alignment horizontal="left" vertical="top" wrapText="1"/>
    </xf>
    <xf numFmtId="0" fontId="19" fillId="0" borderId="67" xfId="0" applyFont="1" applyFill="1" applyBorder="1" applyAlignment="1" applyProtection="1">
      <alignment horizontal="left" vertical="top" wrapText="1"/>
    </xf>
    <xf numFmtId="0" fontId="19" fillId="0" borderId="12" xfId="0" applyFont="1" applyFill="1" applyBorder="1" applyAlignment="1" applyProtection="1">
      <alignment horizontal="left" vertical="top" wrapText="1"/>
    </xf>
    <xf numFmtId="0" fontId="19" fillId="0" borderId="12" xfId="0" applyFont="1" applyFill="1" applyBorder="1" applyAlignment="1" applyProtection="1">
      <alignment horizontal="center" vertical="top" wrapText="1"/>
    </xf>
    <xf numFmtId="4" fontId="19" fillId="0" borderId="68" xfId="0" applyNumberFormat="1" applyFont="1" applyFill="1" applyBorder="1" applyAlignment="1" applyProtection="1">
      <alignment horizontal="right" vertical="top" wrapText="1"/>
    </xf>
    <xf numFmtId="0" fontId="19" fillId="44" borderId="67" xfId="0" applyFont="1" applyFill="1" applyBorder="1" applyAlignment="1" applyProtection="1">
      <alignment horizontal="left" vertical="top" wrapText="1"/>
    </xf>
    <xf numFmtId="0" fontId="19" fillId="44" borderId="12" xfId="0" applyFont="1" applyFill="1" applyBorder="1" applyAlignment="1" applyProtection="1">
      <alignment horizontal="left" vertical="top" wrapText="1"/>
    </xf>
    <xf numFmtId="4" fontId="19" fillId="44" borderId="12" xfId="0" applyNumberFormat="1" applyFont="1" applyFill="1" applyBorder="1" applyAlignment="1" applyProtection="1">
      <alignment horizontal="left" vertical="top" wrapText="1"/>
    </xf>
    <xf numFmtId="0" fontId="19" fillId="44" borderId="68" xfId="0" applyFont="1" applyFill="1" applyBorder="1" applyAlignment="1" applyProtection="1">
      <alignment horizontal="left" vertical="top" wrapText="1"/>
    </xf>
    <xf numFmtId="0" fontId="18" fillId="43" borderId="74" xfId="0" applyFont="1" applyFill="1" applyBorder="1" applyAlignment="1" applyProtection="1">
      <alignment horizontal="left" vertical="top"/>
    </xf>
    <xf numFmtId="0" fontId="18" fillId="43" borderId="75" xfId="0" applyFont="1" applyFill="1" applyBorder="1" applyAlignment="1" applyProtection="1">
      <alignment horizontal="right" vertical="top"/>
    </xf>
    <xf numFmtId="0" fontId="18" fillId="43" borderId="76" xfId="0" applyFont="1" applyFill="1" applyBorder="1" applyAlignment="1" applyProtection="1">
      <alignment horizontal="right" vertical="top"/>
    </xf>
    <xf numFmtId="4" fontId="19" fillId="0" borderId="0" xfId="0" applyNumberFormat="1" applyFont="1" applyProtection="1"/>
    <xf numFmtId="4" fontId="18" fillId="0" borderId="0" xfId="0" applyNumberFormat="1" applyFont="1" applyProtection="1"/>
    <xf numFmtId="0" fontId="20" fillId="0" borderId="0" xfId="45" applyFont="1" applyAlignment="1" applyProtection="1">
      <alignment vertical="center"/>
    </xf>
    <xf numFmtId="4" fontId="19" fillId="0" borderId="0" xfId="0" applyNumberFormat="1" applyFont="1" applyAlignment="1" applyProtection="1">
      <alignment horizontal="right" vertical="top"/>
    </xf>
    <xf numFmtId="4" fontId="19" fillId="0" borderId="10" xfId="0" applyNumberFormat="1" applyFont="1" applyBorder="1" applyAlignment="1" applyProtection="1">
      <alignment horizontal="right" wrapText="1"/>
      <protection locked="0"/>
    </xf>
    <xf numFmtId="4" fontId="19" fillId="0" borderId="0" xfId="0" applyNumberFormat="1" applyFont="1" applyBorder="1" applyAlignment="1" applyProtection="1">
      <alignment horizontal="right" wrapText="1"/>
      <protection locked="0"/>
    </xf>
    <xf numFmtId="0" fontId="19" fillId="0" borderId="0" xfId="0" applyFont="1" applyProtection="1">
      <protection locked="0"/>
    </xf>
    <xf numFmtId="0" fontId="19" fillId="40" borderId="67" xfId="0" applyFont="1" applyFill="1" applyBorder="1" applyAlignment="1" applyProtection="1">
      <alignment horizontal="left" vertical="top" wrapText="1"/>
      <protection locked="0"/>
    </xf>
    <xf numFmtId="4" fontId="19" fillId="0" borderId="68" xfId="0" applyNumberFormat="1" applyFont="1" applyBorder="1" applyAlignment="1" applyProtection="1">
      <alignment horizontal="right" vertical="top" wrapText="1"/>
      <protection locked="0"/>
    </xf>
    <xf numFmtId="0" fontId="19" fillId="39" borderId="69" xfId="0" applyFont="1" applyFill="1" applyBorder="1" applyAlignment="1" applyProtection="1">
      <alignment horizontal="left" vertical="top" wrapText="1"/>
      <protection locked="0"/>
    </xf>
    <xf numFmtId="0" fontId="19" fillId="39" borderId="49" xfId="0" applyFont="1" applyFill="1" applyBorder="1" applyAlignment="1" applyProtection="1">
      <alignment horizontal="left" vertical="top" wrapText="1"/>
      <protection locked="0"/>
    </xf>
    <xf numFmtId="0" fontId="19" fillId="39" borderId="70" xfId="0" applyFont="1" applyFill="1" applyBorder="1" applyAlignment="1" applyProtection="1">
      <alignment horizontal="left" vertical="top" wrapText="1"/>
      <protection locked="0"/>
    </xf>
    <xf numFmtId="4" fontId="19" fillId="0" borderId="68" xfId="0" applyNumberFormat="1" applyFont="1" applyFill="1" applyBorder="1" applyAlignment="1" applyProtection="1">
      <alignment horizontal="right" vertical="top" wrapText="1"/>
      <protection locked="0"/>
    </xf>
    <xf numFmtId="0" fontId="19" fillId="44" borderId="67" xfId="0" applyFont="1" applyFill="1" applyBorder="1" applyAlignment="1" applyProtection="1">
      <alignment horizontal="left" vertical="top" wrapText="1"/>
      <protection locked="0"/>
    </xf>
    <xf numFmtId="4" fontId="19" fillId="0" borderId="0" xfId="0" applyNumberFormat="1" applyFont="1" applyProtection="1">
      <protection locked="0"/>
    </xf>
    <xf numFmtId="4" fontId="18" fillId="0" borderId="0" xfId="0" applyNumberFormat="1" applyFont="1" applyProtection="1">
      <protection locked="0"/>
    </xf>
    <xf numFmtId="0" fontId="20" fillId="0" borderId="0" xfId="45" applyFont="1" applyAlignment="1" applyProtection="1">
      <alignment vertical="center"/>
      <protection locked="0"/>
    </xf>
    <xf numFmtId="4" fontId="19" fillId="0" borderId="0" xfId="0" applyNumberFormat="1" applyFont="1" applyAlignment="1" applyProtection="1">
      <alignment horizontal="right" vertical="top"/>
      <protection locked="0"/>
    </xf>
    <xf numFmtId="4" fontId="20" fillId="0" borderId="0" xfId="42" applyNumberFormat="1" applyBorder="1" applyAlignment="1" applyProtection="1">
      <alignment vertical="top"/>
      <protection locked="0"/>
    </xf>
    <xf numFmtId="4" fontId="19" fillId="0" borderId="30" xfId="0" applyNumberFormat="1" applyFont="1" applyBorder="1" applyAlignment="1" applyProtection="1">
      <alignment horizontal="left"/>
      <protection locked="0"/>
    </xf>
    <xf numFmtId="4" fontId="20" fillId="0" borderId="31" xfId="42" applyNumberFormat="1" applyBorder="1" applyAlignment="1" applyProtection="1">
      <alignment vertical="top"/>
      <protection locked="0"/>
    </xf>
    <xf numFmtId="4" fontId="19" fillId="0" borderId="31" xfId="0" applyNumberFormat="1" applyFont="1" applyBorder="1" applyAlignment="1" applyProtection="1">
      <alignment horizontal="right" wrapText="1"/>
      <protection locked="0"/>
    </xf>
    <xf numFmtId="4" fontId="19" fillId="0" borderId="32" xfId="0" applyNumberFormat="1" applyFont="1" applyBorder="1" applyAlignment="1" applyProtection="1">
      <alignment horizontal="right" wrapText="1"/>
      <protection locked="0"/>
    </xf>
    <xf numFmtId="10" fontId="19" fillId="0" borderId="32" xfId="0" applyNumberFormat="1" applyFont="1" applyBorder="1" applyAlignment="1" applyProtection="1">
      <alignment horizontal="right" wrapText="1"/>
      <protection locked="0"/>
    </xf>
    <xf numFmtId="0" fontId="20" fillId="0" borderId="31" xfId="42" applyBorder="1" applyAlignment="1" applyProtection="1">
      <alignment vertical="top"/>
      <protection locked="0"/>
    </xf>
    <xf numFmtId="167" fontId="19" fillId="0" borderId="32" xfId="0" applyNumberFormat="1" applyFont="1" applyBorder="1" applyAlignment="1" applyProtection="1">
      <alignment horizontal="right" wrapText="1"/>
      <protection locked="0"/>
    </xf>
    <xf numFmtId="0" fontId="20" fillId="0" borderId="31" xfId="42" applyBorder="1" applyAlignment="1" applyProtection="1">
      <alignment horizontal="left" vertical="top"/>
      <protection locked="0"/>
    </xf>
    <xf numFmtId="4" fontId="19" fillId="0" borderId="31" xfId="0" applyNumberFormat="1" applyFont="1" applyBorder="1" applyAlignment="1" applyProtection="1">
      <alignment horizontal="left"/>
      <protection locked="0"/>
    </xf>
    <xf numFmtId="0" fontId="22" fillId="0" borderId="31" xfId="42" applyFont="1" applyBorder="1" applyProtection="1">
      <protection locked="0"/>
    </xf>
    <xf numFmtId="4" fontId="19" fillId="0" borderId="0" xfId="0" applyNumberFormat="1" applyFont="1" applyFill="1" applyBorder="1" applyAlignment="1" applyProtection="1">
      <alignment horizontal="right" vertical="top" wrapText="1"/>
      <protection locked="0"/>
    </xf>
    <xf numFmtId="0" fontId="19" fillId="37" borderId="63" xfId="0" applyFont="1" applyFill="1" applyBorder="1" applyAlignment="1" applyProtection="1">
      <alignment horizontal="centerContinuous" wrapText="1"/>
      <protection locked="0"/>
    </xf>
    <xf numFmtId="0" fontId="19" fillId="37" borderId="64" xfId="0" applyFont="1" applyFill="1" applyBorder="1" applyAlignment="1" applyProtection="1">
      <alignment horizontal="centerContinuous" wrapText="1"/>
      <protection locked="0"/>
    </xf>
    <xf numFmtId="4" fontId="19" fillId="0" borderId="60" xfId="0" applyNumberFormat="1" applyFont="1" applyFill="1" applyBorder="1" applyAlignment="1" applyProtection="1">
      <alignment horizontal="right" vertical="top" wrapText="1"/>
      <protection locked="0"/>
    </xf>
    <xf numFmtId="4" fontId="19" fillId="41" borderId="65" xfId="0" applyNumberFormat="1" applyFont="1" applyFill="1" applyBorder="1" applyAlignment="1" applyProtection="1">
      <alignment horizontal="center" vertical="top" wrapText="1"/>
      <protection locked="0"/>
    </xf>
    <xf numFmtId="4" fontId="19" fillId="41" borderId="66" xfId="0" applyNumberFormat="1" applyFont="1" applyFill="1" applyBorder="1" applyAlignment="1" applyProtection="1">
      <alignment horizontal="center" vertical="top" wrapText="1"/>
      <protection locked="0"/>
    </xf>
    <xf numFmtId="0" fontId="19" fillId="0" borderId="0" xfId="0" applyFont="1" applyFill="1" applyProtection="1">
      <protection locked="0"/>
    </xf>
    <xf numFmtId="0" fontId="19" fillId="40" borderId="13" xfId="0" applyFont="1" applyFill="1" applyBorder="1" applyAlignment="1" applyProtection="1">
      <alignment horizontal="left" vertical="top" wrapText="1"/>
      <protection locked="0"/>
    </xf>
    <xf numFmtId="4" fontId="19" fillId="40" borderId="68" xfId="0" applyNumberFormat="1" applyFont="1" applyFill="1" applyBorder="1" applyAlignment="1" applyProtection="1">
      <alignment horizontal="right" vertical="top" wrapText="1"/>
      <protection locked="0"/>
    </xf>
    <xf numFmtId="4" fontId="19" fillId="40" borderId="13" xfId="0" applyNumberFormat="1" applyFont="1" applyFill="1" applyBorder="1" applyAlignment="1" applyProtection="1">
      <alignment horizontal="right" vertical="top" wrapText="1"/>
      <protection locked="0"/>
    </xf>
    <xf numFmtId="0" fontId="19" fillId="40" borderId="0" xfId="0" applyFont="1" applyFill="1" applyProtection="1">
      <protection locked="0"/>
    </xf>
    <xf numFmtId="4" fontId="19" fillId="0" borderId="13" xfId="0" applyNumberFormat="1" applyFont="1" applyBorder="1" applyAlignment="1" applyProtection="1">
      <alignment horizontal="right" vertical="top" wrapText="1"/>
      <protection locked="0"/>
    </xf>
    <xf numFmtId="4" fontId="19" fillId="0" borderId="67" xfId="0" applyNumberFormat="1" applyFont="1" applyBorder="1" applyAlignment="1" applyProtection="1">
      <alignment horizontal="right" vertical="top" wrapText="1"/>
      <protection locked="0"/>
    </xf>
    <xf numFmtId="0" fontId="19" fillId="39" borderId="60" xfId="0" applyFont="1" applyFill="1" applyBorder="1" applyAlignment="1" applyProtection="1">
      <alignment horizontal="left" vertical="top" wrapText="1"/>
      <protection locked="0"/>
    </xf>
    <xf numFmtId="0" fontId="18" fillId="39" borderId="0" xfId="0" applyFont="1" applyFill="1" applyProtection="1">
      <protection locked="0"/>
    </xf>
    <xf numFmtId="4" fontId="19" fillId="0" borderId="14" xfId="0" applyNumberFormat="1" applyFont="1" applyBorder="1" applyAlignment="1" applyProtection="1">
      <alignment horizontal="right" vertical="top" wrapText="1"/>
      <protection locked="0"/>
    </xf>
    <xf numFmtId="4" fontId="19" fillId="0" borderId="12" xfId="0" applyNumberFormat="1" applyFont="1" applyBorder="1" applyAlignment="1" applyProtection="1">
      <alignment horizontal="right" vertical="top" wrapText="1"/>
      <protection locked="0"/>
    </xf>
    <xf numFmtId="0" fontId="19" fillId="39" borderId="62" xfId="0" applyFont="1" applyFill="1" applyBorder="1" applyAlignment="1" applyProtection="1">
      <alignment horizontal="left" vertical="top" wrapText="1"/>
      <protection locked="0"/>
    </xf>
    <xf numFmtId="4" fontId="19" fillId="0" borderId="13" xfId="0" applyNumberFormat="1" applyFont="1" applyFill="1" applyBorder="1" applyAlignment="1" applyProtection="1">
      <alignment horizontal="right" vertical="top" wrapText="1"/>
      <protection locked="0"/>
    </xf>
    <xf numFmtId="4" fontId="19" fillId="0" borderId="67" xfId="0" applyNumberFormat="1" applyFont="1" applyFill="1" applyBorder="1" applyAlignment="1" applyProtection="1">
      <alignment horizontal="right" vertical="top" wrapText="1"/>
      <protection locked="0"/>
    </xf>
    <xf numFmtId="4" fontId="19" fillId="0" borderId="14" xfId="0" applyNumberFormat="1" applyFont="1" applyFill="1" applyBorder="1" applyAlignment="1" applyProtection="1">
      <alignment horizontal="right" vertical="top" wrapText="1"/>
      <protection locked="0"/>
    </xf>
    <xf numFmtId="4" fontId="19" fillId="0" borderId="12" xfId="0" applyNumberFormat="1" applyFont="1" applyFill="1" applyBorder="1" applyAlignment="1" applyProtection="1">
      <alignment horizontal="right" vertical="top" wrapText="1"/>
      <protection locked="0"/>
    </xf>
    <xf numFmtId="0" fontId="19" fillId="44" borderId="13" xfId="0" applyFont="1" applyFill="1" applyBorder="1" applyAlignment="1" applyProtection="1">
      <alignment horizontal="left" vertical="top" wrapText="1"/>
      <protection locked="0"/>
    </xf>
    <xf numFmtId="4" fontId="19" fillId="44" borderId="68" xfId="0" applyNumberFormat="1" applyFont="1" applyFill="1" applyBorder="1" applyAlignment="1" applyProtection="1">
      <alignment horizontal="right" vertical="top" wrapText="1"/>
      <protection locked="0"/>
    </xf>
    <xf numFmtId="4" fontId="19" fillId="44" borderId="14" xfId="0" applyNumberFormat="1" applyFont="1" applyFill="1" applyBorder="1" applyAlignment="1" applyProtection="1">
      <alignment horizontal="right" vertical="top" wrapText="1"/>
      <protection locked="0"/>
    </xf>
    <xf numFmtId="4" fontId="19" fillId="44" borderId="12" xfId="0" applyNumberFormat="1" applyFont="1" applyFill="1" applyBorder="1" applyAlignment="1" applyProtection="1">
      <alignment horizontal="right" vertical="top" wrapText="1"/>
      <protection locked="0"/>
    </xf>
    <xf numFmtId="0" fontId="19" fillId="44" borderId="0" xfId="0" applyFont="1" applyFill="1" applyProtection="1">
      <protection locked="0"/>
    </xf>
    <xf numFmtId="4" fontId="19" fillId="40" borderId="14" xfId="0" applyNumberFormat="1" applyFont="1" applyFill="1" applyBorder="1" applyAlignment="1" applyProtection="1">
      <alignment horizontal="right" vertical="top" wrapText="1"/>
      <protection locked="0"/>
    </xf>
    <xf numFmtId="4" fontId="19" fillId="40" borderId="12" xfId="0" applyNumberFormat="1" applyFont="1" applyFill="1" applyBorder="1" applyAlignment="1" applyProtection="1">
      <alignment horizontal="right" vertical="top" wrapText="1"/>
      <protection locked="0"/>
    </xf>
    <xf numFmtId="0" fontId="18" fillId="0" borderId="79" xfId="0" applyFont="1" applyFill="1" applyBorder="1" applyAlignment="1" applyProtection="1">
      <alignment horizontal="right" vertical="top"/>
      <protection locked="0"/>
    </xf>
    <xf numFmtId="0" fontId="18" fillId="43" borderId="77" xfId="0" applyFont="1" applyFill="1" applyBorder="1" applyAlignment="1" applyProtection="1">
      <alignment horizontal="right" vertical="top"/>
      <protection locked="0"/>
    </xf>
    <xf numFmtId="4" fontId="18" fillId="43" borderId="78" xfId="0" applyNumberFormat="1" applyFont="1" applyFill="1" applyBorder="1" applyAlignment="1" applyProtection="1">
      <alignment horizontal="right" vertical="top"/>
      <protection locked="0"/>
    </xf>
    <xf numFmtId="4" fontId="18" fillId="0" borderId="79" xfId="0" applyNumberFormat="1" applyFont="1" applyFill="1" applyBorder="1" applyAlignment="1" applyProtection="1">
      <alignment horizontal="right" vertical="top"/>
      <protection locked="0"/>
    </xf>
    <xf numFmtId="0" fontId="19" fillId="43" borderId="0" xfId="0" applyFont="1" applyFill="1" applyProtection="1">
      <protection locked="0"/>
    </xf>
    <xf numFmtId="4" fontId="19" fillId="0" borderId="0" xfId="0" applyNumberFormat="1" applyFont="1" applyAlignment="1" applyProtection="1">
      <alignment horizontal="right"/>
      <protection locked="0"/>
    </xf>
    <xf numFmtId="4" fontId="19" fillId="0" borderId="0" xfId="0" applyNumberFormat="1" applyFont="1" applyAlignment="1" applyProtection="1">
      <alignment horizontal="center"/>
      <protection locked="0"/>
    </xf>
    <xf numFmtId="0" fontId="32" fillId="0" borderId="0" xfId="0" applyFont="1" applyAlignment="1" applyProtection="1">
      <alignment horizontal="center" vertical="center" readingOrder="1"/>
      <protection locked="0"/>
    </xf>
    <xf numFmtId="0" fontId="33" fillId="0" borderId="0" xfId="0" applyFont="1" applyAlignment="1" applyProtection="1">
      <alignment horizontal="center" vertical="center" readingOrder="1"/>
      <protection locked="0"/>
    </xf>
    <xf numFmtId="10" fontId="19" fillId="0" borderId="0" xfId="0" applyNumberFormat="1" applyFont="1" applyAlignment="1" applyProtection="1">
      <alignment horizontal="right" vertical="top"/>
      <protection locked="0"/>
    </xf>
    <xf numFmtId="10" fontId="22" fillId="37" borderId="42" xfId="44" applyNumberFormat="1" applyFont="1" applyFill="1" applyBorder="1" applyAlignment="1">
      <alignment horizontal="center" vertical="top"/>
    </xf>
    <xf numFmtId="10" fontId="22" fillId="37" borderId="43" xfId="44" applyNumberFormat="1" applyFont="1" applyFill="1" applyBorder="1" applyAlignment="1">
      <alignment horizontal="center" vertical="top"/>
    </xf>
    <xf numFmtId="0" fontId="34" fillId="0" borderId="0" xfId="0" applyFont="1" applyBorder="1" applyAlignment="1">
      <alignment horizontal="left" wrapText="1"/>
    </xf>
    <xf numFmtId="0" fontId="0" fillId="0" borderId="0" xfId="0" applyAlignment="1"/>
    <xf numFmtId="0" fontId="21" fillId="0" borderId="18" xfId="43" applyFont="1" applyFill="1" applyBorder="1" applyAlignment="1">
      <alignment horizontal="center" vertical="center"/>
    </xf>
    <xf numFmtId="0" fontId="21" fillId="0" borderId="0" xfId="43" applyFont="1" applyFill="1" applyBorder="1" applyAlignment="1">
      <alignment horizontal="center" vertical="center"/>
    </xf>
    <xf numFmtId="0" fontId="21" fillId="0" borderId="19" xfId="43" applyFont="1" applyFill="1" applyBorder="1" applyAlignment="1">
      <alignment horizontal="center" vertical="center"/>
    </xf>
    <xf numFmtId="0" fontId="22" fillId="0" borderId="20" xfId="43" applyFont="1" applyFill="1" applyBorder="1" applyAlignment="1">
      <alignment horizontal="center" vertical="center"/>
    </xf>
    <xf numFmtId="0" fontId="20" fillId="0" borderId="21" xfId="43" applyFont="1" applyBorder="1" applyAlignment="1">
      <alignment horizontal="left" vertical="center"/>
    </xf>
    <xf numFmtId="0" fontId="23" fillId="34" borderId="20" xfId="43" applyFont="1" applyFill="1" applyBorder="1" applyAlignment="1">
      <alignment horizontal="center" vertical="center" wrapText="1"/>
    </xf>
  </cellXfs>
  <cellStyles count="46">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Neutro" xfId="8" builtinId="28" customBuiltin="1"/>
    <cellStyle name="Normal" xfId="0" builtinId="0"/>
    <cellStyle name="Normal 2" xfId="42" xr:uid="{56BAC89B-D91F-4520-A1D1-F418F3B4A181}"/>
    <cellStyle name="Normal_1ª medição Reforma Formosa 2018(1)" xfId="45" xr:uid="{F24E586C-0B0C-4B43-84EC-8E02DF124CE6}"/>
    <cellStyle name="Normal_ATUALIZAÇÃO Orçamento Pintura prédio sede(2)" xfId="44" xr:uid="{6CFD23B0-9BFF-40E2-A0DD-ED18809D5177}"/>
    <cellStyle name="Normal_NOVO_Orcamento Licitacao ITABERAÍ_ATUALIZADO Acordao TCU" xfId="43" xr:uid="{1E9B0936-38C5-4947-AA97-2868DD6FABED}"/>
    <cellStyle name="Nota" xfId="15" builtinId="10" customBuiltin="1"/>
    <cellStyle name="Ruim" xfId="7" builtinId="27" customBuiltin="1"/>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s>
  <dxfs count="1">
    <dxf>
      <numFmt numFmtId="168" formatCode="0;\-0;;@"/>
    </dxf>
  </dxfs>
  <tableStyles count="0" defaultTableStyle="TableStyleMedium2" defaultPivotStyle="PivotStyleLight16"/>
  <colors>
    <mruColors>
      <color rgb="FFC5D9F1"/>
      <color rgb="FFDAEEF3"/>
      <color rgb="FF92D050"/>
      <color rgb="FF0C4BFC"/>
      <color rgb="FF2C1DEB"/>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962375</xdr:colOff>
      <xdr:row>7</xdr:row>
      <xdr:rowOff>152401</xdr:rowOff>
    </xdr:to>
    <xdr:pic>
      <xdr:nvPicPr>
        <xdr:cNvPr id="3" name="Imagem 2">
          <a:extLst>
            <a:ext uri="{FF2B5EF4-FFF2-40B4-BE49-F238E27FC236}">
              <a16:creationId xmlns:a16="http://schemas.microsoft.com/office/drawing/2014/main" id="{35D6BAA4-3B7C-4644-A210-D65E1B7407F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629125" cy="1371600"/>
        </a:xfrm>
        <a:prstGeom prst="rect">
          <a:avLst/>
        </a:prstGeom>
      </xdr:spPr>
    </xdr:pic>
    <xdr:clientData/>
  </xdr:twoCellAnchor>
  <xdr:twoCellAnchor>
    <xdr:from>
      <xdr:col>1</xdr:col>
      <xdr:colOff>2400300</xdr:colOff>
      <xdr:row>404</xdr:row>
      <xdr:rowOff>104775</xdr:rowOff>
    </xdr:from>
    <xdr:to>
      <xdr:col>9</xdr:col>
      <xdr:colOff>295275</xdr:colOff>
      <xdr:row>408</xdr:row>
      <xdr:rowOff>0</xdr:rowOff>
    </xdr:to>
    <xdr:sp macro="" textlink="" fLocksText="0">
      <xdr:nvSpPr>
        <xdr:cNvPr id="4" name="Text 1">
          <a:extLst>
            <a:ext uri="{FF2B5EF4-FFF2-40B4-BE49-F238E27FC236}">
              <a16:creationId xmlns:a16="http://schemas.microsoft.com/office/drawing/2014/main" id="{69742EAC-E2D9-4E0D-9CDA-79916CFB9505}"/>
            </a:ext>
          </a:extLst>
        </xdr:cNvPr>
        <xdr:cNvSpPr txBox="1">
          <a:spLocks noChangeArrowheads="1"/>
        </xdr:cNvSpPr>
      </xdr:nvSpPr>
      <xdr:spPr bwMode="auto">
        <a:xfrm>
          <a:off x="3019425" y="116919375"/>
          <a:ext cx="6991350" cy="542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ctr" rtl="0">
            <a:defRPr sz="1000"/>
          </a:pPr>
          <a:r>
            <a:rPr lang="pt-BR" sz="1000" b="0" i="0" u="none" strike="noStrike" baseline="0">
              <a:solidFill>
                <a:srgbClr val="000000"/>
              </a:solidFill>
              <a:latin typeface="Arial"/>
              <a:cs typeface="Arial"/>
            </a:rPr>
            <a:t>Eng. Eletricista MSc. Luiz Fernando da Cruz</a:t>
          </a:r>
        </a:p>
        <a:p>
          <a:pPr algn="ctr" rtl="0">
            <a:defRPr sz="1000"/>
          </a:pPr>
          <a:r>
            <a:rPr lang="pt-BR" sz="1000" b="0" i="0" u="none" strike="noStrike" baseline="0">
              <a:solidFill>
                <a:srgbClr val="000000"/>
              </a:solidFill>
              <a:latin typeface="Arial"/>
              <a:cs typeface="Arial"/>
            </a:rPr>
            <a:t>Chefe da Seção de Obras e Projetos</a:t>
          </a:r>
        </a:p>
        <a:p>
          <a:pPr algn="ctr" rtl="0">
            <a:defRPr sz="1000"/>
          </a:pPr>
          <a:r>
            <a:rPr lang="pt-BR" sz="1000" b="0" i="0" u="none" strike="noStrike" baseline="0">
              <a:solidFill>
                <a:srgbClr val="000000"/>
              </a:solidFill>
              <a:latin typeface="Arial"/>
              <a:cs typeface="Arial"/>
            </a:rPr>
            <a:t>CREA nº 11205/D-GO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809625</xdr:colOff>
      <xdr:row>404</xdr:row>
      <xdr:rowOff>142875</xdr:rowOff>
    </xdr:from>
    <xdr:to>
      <xdr:col>15</xdr:col>
      <xdr:colOff>0</xdr:colOff>
      <xdr:row>408</xdr:row>
      <xdr:rowOff>104775</xdr:rowOff>
    </xdr:to>
    <xdr:sp macro="" textlink="" fLocksText="0">
      <xdr:nvSpPr>
        <xdr:cNvPr id="6" name="Text 2">
          <a:extLst>
            <a:ext uri="{FF2B5EF4-FFF2-40B4-BE49-F238E27FC236}">
              <a16:creationId xmlns:a16="http://schemas.microsoft.com/office/drawing/2014/main" id="{DBE4AA8D-026D-496F-A120-FAD96D2B4696}"/>
            </a:ext>
          </a:extLst>
        </xdr:cNvPr>
        <xdr:cNvSpPr txBox="1">
          <a:spLocks noChangeArrowheads="1"/>
        </xdr:cNvSpPr>
      </xdr:nvSpPr>
      <xdr:spPr bwMode="auto">
        <a:xfrm>
          <a:off x="8258175" y="10715625"/>
          <a:ext cx="3638550" cy="6096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ctr" rtl="0">
            <a:defRPr sz="1000"/>
          </a:pPr>
          <a:r>
            <a:rPr lang="pt-BR" sz="1000" b="1" i="0" u="none" strike="noStrike" baseline="0">
              <a:solidFill>
                <a:srgbClr val="000000"/>
              </a:solidFill>
              <a:latin typeface="Arial"/>
              <a:cs typeface="Arial"/>
            </a:rPr>
            <a:t>Eng. Civil Marcos Paulo Barbosa</a:t>
          </a:r>
        </a:p>
        <a:p>
          <a:pPr algn="ctr" rtl="0">
            <a:defRPr sz="1000"/>
          </a:pPr>
          <a:r>
            <a:rPr lang="pt-BR" sz="1000" b="0" i="0" u="none" strike="noStrike" baseline="0">
              <a:solidFill>
                <a:srgbClr val="000000"/>
              </a:solidFill>
              <a:latin typeface="Arial"/>
              <a:cs typeface="Arial"/>
            </a:rPr>
            <a:t>Analista Judiciário - SEOPR</a:t>
          </a:r>
        </a:p>
        <a:p>
          <a:pPr algn="ctr" rtl="0">
            <a:defRPr sz="1000"/>
          </a:pPr>
          <a:r>
            <a:rPr lang="pt-BR" sz="1000" b="0" i="0" u="none" strike="noStrike" baseline="0">
              <a:solidFill>
                <a:srgbClr val="000000"/>
              </a:solidFill>
              <a:latin typeface="Arial"/>
              <a:cs typeface="Arial"/>
            </a:rPr>
            <a:t>CREA nº 10148/D-GO</a:t>
          </a:r>
        </a:p>
      </xdr:txBody>
    </xdr:sp>
    <xdr:clientData/>
  </xdr:twoCellAnchor>
  <xdr:twoCellAnchor editAs="oneCell">
    <xdr:from>
      <xdr:col>0</xdr:col>
      <xdr:colOff>66675</xdr:colOff>
      <xdr:row>1</xdr:row>
      <xdr:rowOff>99242</xdr:rowOff>
    </xdr:from>
    <xdr:to>
      <xdr:col>1</xdr:col>
      <xdr:colOff>1114425</xdr:colOff>
      <xdr:row>10</xdr:row>
      <xdr:rowOff>57151</xdr:rowOff>
    </xdr:to>
    <xdr:pic>
      <xdr:nvPicPr>
        <xdr:cNvPr id="7" name="Imagem 6">
          <a:extLst>
            <a:ext uri="{FF2B5EF4-FFF2-40B4-BE49-F238E27FC236}">
              <a16:creationId xmlns:a16="http://schemas.microsoft.com/office/drawing/2014/main" id="{6BD1D63E-E91A-4884-9284-6B43B8F808A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261167"/>
          <a:ext cx="1666875" cy="14247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152401</xdr:rowOff>
    </xdr:from>
    <xdr:to>
      <xdr:col>1</xdr:col>
      <xdr:colOff>943325</xdr:colOff>
      <xdr:row>9</xdr:row>
      <xdr:rowOff>142876</xdr:rowOff>
    </xdr:to>
    <xdr:pic>
      <xdr:nvPicPr>
        <xdr:cNvPr id="2" name="Imagem 1">
          <a:extLst>
            <a:ext uri="{FF2B5EF4-FFF2-40B4-BE49-F238E27FC236}">
              <a16:creationId xmlns:a16="http://schemas.microsoft.com/office/drawing/2014/main" id="{2906B546-8063-470F-8D4A-7CFE7D9DC07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2401"/>
          <a:ext cx="1629125" cy="1371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943325</xdr:colOff>
      <xdr:row>7</xdr:row>
      <xdr:rowOff>152401</xdr:rowOff>
    </xdr:to>
    <xdr:pic>
      <xdr:nvPicPr>
        <xdr:cNvPr id="2" name="Imagem 1">
          <a:extLst>
            <a:ext uri="{FF2B5EF4-FFF2-40B4-BE49-F238E27FC236}">
              <a16:creationId xmlns:a16="http://schemas.microsoft.com/office/drawing/2014/main" id="{C3012371-C40D-450F-B97A-D82B54158D6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629125" cy="1371600"/>
        </a:xfrm>
        <a:prstGeom prst="rect">
          <a:avLst/>
        </a:prstGeom>
      </xdr:spPr>
    </xdr:pic>
    <xdr:clientData/>
  </xdr:twoCellAnchor>
  <xdr:twoCellAnchor>
    <xdr:from>
      <xdr:col>1</xdr:col>
      <xdr:colOff>2400300</xdr:colOff>
      <xdr:row>403</xdr:row>
      <xdr:rowOff>104775</xdr:rowOff>
    </xdr:from>
    <xdr:to>
      <xdr:col>1</xdr:col>
      <xdr:colOff>5295900</xdr:colOff>
      <xdr:row>408</xdr:row>
      <xdr:rowOff>19050</xdr:rowOff>
    </xdr:to>
    <xdr:sp macro="" textlink="" fLocksText="0">
      <xdr:nvSpPr>
        <xdr:cNvPr id="3" name="Text 1">
          <a:extLst>
            <a:ext uri="{FF2B5EF4-FFF2-40B4-BE49-F238E27FC236}">
              <a16:creationId xmlns:a16="http://schemas.microsoft.com/office/drawing/2014/main" id="{5F3F98D8-8910-40E5-A8A9-396665B5511D}"/>
            </a:ext>
          </a:extLst>
        </xdr:cNvPr>
        <xdr:cNvSpPr txBox="1">
          <a:spLocks noChangeArrowheads="1"/>
        </xdr:cNvSpPr>
      </xdr:nvSpPr>
      <xdr:spPr bwMode="auto">
        <a:xfrm>
          <a:off x="3086100" y="82419825"/>
          <a:ext cx="2895600" cy="7239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ctr" rtl="0">
            <a:defRPr sz="1000"/>
          </a:pPr>
          <a:r>
            <a:rPr lang="pt-BR" sz="1000" b="0" i="0" u="none" strike="noStrike" baseline="0">
              <a:solidFill>
                <a:srgbClr val="000000"/>
              </a:solidFill>
              <a:latin typeface="Arial"/>
              <a:cs typeface="Arial"/>
            </a:rPr>
            <a:t>Responsável pela parte elétrica e lógica</a:t>
          </a:r>
        </a:p>
        <a:p>
          <a:pPr algn="ctr" rtl="0">
            <a:defRPr sz="1000"/>
          </a:pPr>
          <a:r>
            <a:rPr lang="pt-BR" sz="1000" b="1" i="0" u="none" strike="noStrike" baseline="0">
              <a:solidFill>
                <a:srgbClr val="000000"/>
              </a:solidFill>
              <a:latin typeface="Arial"/>
              <a:cs typeface="Arial"/>
            </a:rPr>
            <a:t>Eng. Eletricista MSc. Luiz Fernando da Cruz</a:t>
          </a:r>
        </a:p>
        <a:p>
          <a:pPr algn="ctr" rtl="0">
            <a:defRPr sz="1000"/>
          </a:pPr>
          <a:r>
            <a:rPr lang="pt-BR" sz="1000" b="0" i="0" u="none" strike="noStrike" baseline="0">
              <a:solidFill>
                <a:srgbClr val="000000"/>
              </a:solidFill>
              <a:latin typeface="Arial"/>
              <a:cs typeface="Arial"/>
            </a:rPr>
            <a:t>Chefe da Seção de Obras e Projetos</a:t>
          </a:r>
        </a:p>
        <a:p>
          <a:pPr algn="ctr" rtl="0">
            <a:defRPr sz="1000"/>
          </a:pPr>
          <a:r>
            <a:rPr lang="pt-BR" sz="1000" b="0" i="0" u="none" strike="noStrike" baseline="0">
              <a:solidFill>
                <a:srgbClr val="000000"/>
              </a:solidFill>
              <a:latin typeface="Arial"/>
              <a:cs typeface="Arial"/>
            </a:rPr>
            <a:t>CREA nº 11205/D-GO</a:t>
          </a:r>
        </a:p>
      </xdr:txBody>
    </xdr:sp>
    <xdr:clientData/>
  </xdr:twoCellAnchor>
  <xdr:twoCellAnchor>
    <xdr:from>
      <xdr:col>1</xdr:col>
      <xdr:colOff>5572125</xdr:colOff>
      <xdr:row>403</xdr:row>
      <xdr:rowOff>66675</xdr:rowOff>
    </xdr:from>
    <xdr:to>
      <xdr:col>3</xdr:col>
      <xdr:colOff>266700</xdr:colOff>
      <xdr:row>407</xdr:row>
      <xdr:rowOff>142875</xdr:rowOff>
    </xdr:to>
    <xdr:sp macro="" textlink="" fLocksText="0">
      <xdr:nvSpPr>
        <xdr:cNvPr id="4" name="Text 1">
          <a:extLst>
            <a:ext uri="{FF2B5EF4-FFF2-40B4-BE49-F238E27FC236}">
              <a16:creationId xmlns:a16="http://schemas.microsoft.com/office/drawing/2014/main" id="{65C438D2-143D-49F0-8B4E-0762D2606E50}"/>
            </a:ext>
          </a:extLst>
        </xdr:cNvPr>
        <xdr:cNvSpPr txBox="1">
          <a:spLocks noChangeArrowheads="1"/>
        </xdr:cNvSpPr>
      </xdr:nvSpPr>
      <xdr:spPr bwMode="auto">
        <a:xfrm>
          <a:off x="6257925" y="82381725"/>
          <a:ext cx="2895600" cy="7239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ctr" rtl="0">
            <a:defRPr sz="1000"/>
          </a:pPr>
          <a:r>
            <a:rPr lang="pt-BR" sz="1000" b="0" i="0" u="none" strike="noStrike" baseline="0">
              <a:solidFill>
                <a:srgbClr val="000000"/>
              </a:solidFill>
              <a:latin typeface="Arial"/>
              <a:cs typeface="Arial"/>
            </a:rPr>
            <a:t>Responsável técnico</a:t>
          </a:r>
        </a:p>
        <a:p>
          <a:pPr algn="ctr" rtl="0">
            <a:defRPr sz="1000"/>
          </a:pPr>
          <a:r>
            <a:rPr lang="pt-BR" sz="1000" b="1" i="0" u="none" strike="noStrike" baseline="0">
              <a:solidFill>
                <a:srgbClr val="000000"/>
              </a:solidFill>
              <a:latin typeface="Arial"/>
              <a:cs typeface="Arial"/>
            </a:rPr>
            <a:t>Eng. Civil Marcos Paulo Barbosa</a:t>
          </a:r>
        </a:p>
        <a:p>
          <a:pPr algn="ctr" rtl="0">
            <a:defRPr sz="1000"/>
          </a:pPr>
          <a:r>
            <a:rPr lang="pt-BR" sz="1000" b="0" i="0" u="none" strike="noStrike" baseline="0">
              <a:solidFill>
                <a:srgbClr val="000000"/>
              </a:solidFill>
              <a:latin typeface="Arial"/>
              <a:cs typeface="Arial"/>
            </a:rPr>
            <a:t>Analista Judiciário</a:t>
          </a:r>
        </a:p>
        <a:p>
          <a:pPr algn="ctr" rtl="0">
            <a:defRPr sz="1000"/>
          </a:pPr>
          <a:r>
            <a:rPr lang="pt-BR" sz="1000" b="0" i="0" u="none" strike="noStrike" baseline="0">
              <a:solidFill>
                <a:srgbClr val="000000"/>
              </a:solidFill>
              <a:latin typeface="Arial"/>
              <a:cs typeface="Arial"/>
            </a:rPr>
            <a:t>CREA nº 10148/D-GO</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gofbkp01\SEOPR\Relat&#243;rio%20IPT%20Ed.%20Sede%20e%20Anexo%20I\Pesquisa\Xl0000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CITANTE"/>
      <sheetName val="01_SINTETICO"/>
      <sheetName val="02_CRONOGRAMA"/>
      <sheetName val="03_CURVA_ABC"/>
      <sheetName val="04_COMPOSICOES_ANALITICAS"/>
      <sheetName val="05_PESQUISAS"/>
      <sheetName val="05A_PESQUISAS TRE"/>
      <sheetName val="INSUMOS_AUX"/>
      <sheetName val="BDI"/>
      <sheetName val="BDI (TRT)"/>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09"/>
  <sheetViews>
    <sheetView showGridLines="0" tabSelected="1" zoomScale="85" zoomScaleNormal="85" workbookViewId="0">
      <selection activeCell="G17" sqref="G17"/>
    </sheetView>
  </sheetViews>
  <sheetFormatPr defaultRowHeight="12.75" x14ac:dyDescent="0.2"/>
  <cols>
    <col min="1" max="1" width="10" style="259" customWidth="1"/>
    <col min="2" max="2" width="70.140625" style="259" customWidth="1"/>
    <col min="3" max="3" width="12.7109375" style="259" customWidth="1"/>
    <col min="4" max="4" width="9.28515625" style="294" customWidth="1"/>
    <col min="5" max="5" width="1.42578125" style="308" customWidth="1"/>
    <col min="6" max="6" width="15.5703125" style="308" customWidth="1"/>
    <col min="7" max="7" width="15.140625" style="308" customWidth="1"/>
    <col min="8" max="8" width="1.42578125" style="308" customWidth="1"/>
    <col min="9" max="9" width="15.5703125" style="308" customWidth="1"/>
    <col min="10" max="10" width="15.140625" style="308" customWidth="1"/>
    <col min="11" max="11" width="1.42578125" style="308" customWidth="1"/>
    <col min="12" max="12" width="15.5703125" style="308" customWidth="1"/>
    <col min="13" max="13" width="15.140625" style="308" customWidth="1"/>
    <col min="14" max="14" width="9.140625" style="300"/>
    <col min="15" max="15" width="28" style="5" customWidth="1"/>
    <col min="16" max="16384" width="9.140625" style="5"/>
  </cols>
  <sheetData>
    <row r="1" spans="1:15" x14ac:dyDescent="0.2">
      <c r="A1" s="250"/>
      <c r="B1" s="251"/>
      <c r="C1" s="252"/>
      <c r="D1" s="253"/>
      <c r="E1" s="298"/>
      <c r="F1" s="298"/>
      <c r="G1" s="298"/>
      <c r="H1" s="298"/>
      <c r="I1" s="298"/>
      <c r="J1" s="298"/>
      <c r="K1" s="298"/>
      <c r="L1" s="298"/>
      <c r="M1" s="298"/>
      <c r="O1" s="42"/>
    </row>
    <row r="2" spans="1:15" x14ac:dyDescent="0.2">
      <c r="A2" s="254"/>
      <c r="B2" s="255"/>
      <c r="C2" s="256"/>
      <c r="D2" s="257"/>
      <c r="E2" s="299"/>
      <c r="F2" s="299"/>
      <c r="G2" s="299"/>
      <c r="H2" s="299"/>
      <c r="I2" s="299"/>
      <c r="J2" s="299"/>
      <c r="K2" s="299"/>
      <c r="L2" s="299"/>
      <c r="M2" s="299"/>
      <c r="O2" s="42"/>
    </row>
    <row r="3" spans="1:15" ht="19.5" x14ac:dyDescent="0.25">
      <c r="A3" s="254"/>
      <c r="B3" s="258" t="s">
        <v>1155</v>
      </c>
      <c r="D3" s="257"/>
      <c r="E3" s="299"/>
      <c r="F3" s="299"/>
      <c r="G3" s="299"/>
      <c r="H3" s="299"/>
      <c r="I3" s="299"/>
      <c r="J3" s="299"/>
      <c r="K3" s="312"/>
      <c r="L3" s="299"/>
      <c r="M3" s="299"/>
      <c r="O3" s="42"/>
    </row>
    <row r="4" spans="1:15" x14ac:dyDescent="0.2">
      <c r="A4" s="254"/>
      <c r="B4" s="260" t="s">
        <v>1156</v>
      </c>
      <c r="C4" s="256"/>
      <c r="D4" s="257"/>
      <c r="E4" s="299"/>
      <c r="F4" s="299"/>
      <c r="G4" s="299"/>
      <c r="H4" s="299"/>
      <c r="I4" s="299"/>
      <c r="J4" s="313" t="s">
        <v>1157</v>
      </c>
      <c r="K4" s="314"/>
      <c r="L4" s="315"/>
      <c r="M4" s="316" t="s">
        <v>1158</v>
      </c>
      <c r="O4" s="42"/>
    </row>
    <row r="5" spans="1:15" x14ac:dyDescent="0.2">
      <c r="A5" s="254"/>
      <c r="B5" s="255"/>
      <c r="C5" s="256"/>
      <c r="D5" s="257"/>
      <c r="E5" s="299"/>
      <c r="F5" s="299"/>
      <c r="G5" s="299"/>
      <c r="H5" s="299"/>
      <c r="I5" s="299"/>
      <c r="J5" s="313" t="s">
        <v>790</v>
      </c>
      <c r="K5" s="314"/>
      <c r="L5" s="315"/>
      <c r="M5" s="317">
        <v>0.24399999999999999</v>
      </c>
      <c r="O5" s="42"/>
    </row>
    <row r="6" spans="1:15" x14ac:dyDescent="0.2">
      <c r="A6" s="254"/>
      <c r="D6" s="257"/>
      <c r="E6" s="299"/>
      <c r="F6" s="299"/>
      <c r="G6" s="299"/>
      <c r="H6" s="299"/>
      <c r="I6" s="299"/>
      <c r="J6" s="313" t="s">
        <v>791</v>
      </c>
      <c r="K6" s="314"/>
      <c r="L6" s="315"/>
      <c r="M6" s="317">
        <v>0.49080000000000001</v>
      </c>
      <c r="O6" s="42"/>
    </row>
    <row r="7" spans="1:15" x14ac:dyDescent="0.2">
      <c r="A7" s="254"/>
      <c r="B7" s="261"/>
      <c r="C7" s="256"/>
      <c r="D7" s="257"/>
      <c r="E7" s="299"/>
      <c r="F7" s="299"/>
      <c r="G7" s="299"/>
      <c r="H7" s="299"/>
      <c r="I7" s="299"/>
      <c r="J7" s="313" t="s">
        <v>792</v>
      </c>
      <c r="K7" s="318"/>
      <c r="L7" s="315"/>
      <c r="M7" s="319">
        <f>J401</f>
        <v>111913.61420000001</v>
      </c>
      <c r="O7" s="42"/>
    </row>
    <row r="8" spans="1:15" x14ac:dyDescent="0.2">
      <c r="A8" s="254"/>
      <c r="C8" s="256"/>
      <c r="D8" s="257"/>
      <c r="E8" s="299"/>
      <c r="F8" s="299"/>
      <c r="G8" s="299"/>
      <c r="H8" s="299"/>
      <c r="I8" s="299"/>
      <c r="J8" s="313" t="s">
        <v>793</v>
      </c>
      <c r="K8" s="320"/>
      <c r="L8" s="321"/>
      <c r="M8" s="319">
        <f>G401</f>
        <v>287376.20440000028</v>
      </c>
      <c r="O8" s="42"/>
    </row>
    <row r="9" spans="1:15" x14ac:dyDescent="0.2">
      <c r="A9" s="254"/>
      <c r="C9" s="256"/>
      <c r="D9" s="257"/>
      <c r="E9" s="299"/>
      <c r="F9" s="299"/>
      <c r="G9" s="299"/>
      <c r="H9" s="299"/>
      <c r="I9" s="299"/>
      <c r="J9" s="313" t="s">
        <v>794</v>
      </c>
      <c r="K9" s="322"/>
      <c r="L9" s="315"/>
      <c r="M9" s="319">
        <f>M401</f>
        <v>399289.81859999965</v>
      </c>
      <c r="O9" s="42"/>
    </row>
    <row r="10" spans="1:15" ht="23.25" x14ac:dyDescent="0.35">
      <c r="A10" s="254"/>
      <c r="B10" s="262" t="s">
        <v>787</v>
      </c>
      <c r="C10" s="256"/>
      <c r="D10" s="257"/>
      <c r="E10" s="299"/>
      <c r="F10" s="299"/>
      <c r="G10" s="299"/>
      <c r="H10" s="299"/>
      <c r="I10" s="299"/>
      <c r="J10" s="299"/>
      <c r="L10" s="299"/>
      <c r="M10" s="299"/>
      <c r="O10" s="42"/>
    </row>
    <row r="11" spans="1:15" x14ac:dyDescent="0.2">
      <c r="A11" s="254"/>
      <c r="B11" s="263" t="s">
        <v>788</v>
      </c>
      <c r="C11" s="256"/>
      <c r="D11" s="257"/>
      <c r="E11" s="299"/>
      <c r="F11" s="299"/>
      <c r="G11" s="299"/>
      <c r="H11" s="299"/>
      <c r="I11" s="299"/>
      <c r="J11" s="299"/>
      <c r="L11" s="299"/>
      <c r="M11" s="299"/>
      <c r="O11" s="42"/>
    </row>
    <row r="12" spans="1:15" x14ac:dyDescent="0.2">
      <c r="A12" s="254"/>
      <c r="B12" s="263" t="s">
        <v>789</v>
      </c>
      <c r="C12" s="256"/>
      <c r="D12" s="257"/>
      <c r="E12" s="299"/>
      <c r="F12" s="299"/>
      <c r="G12" s="299"/>
      <c r="H12" s="299"/>
      <c r="I12" s="299"/>
      <c r="J12" s="299"/>
      <c r="K12" s="299"/>
      <c r="L12" s="299"/>
      <c r="M12" s="299"/>
      <c r="O12" s="42"/>
    </row>
    <row r="13" spans="1:15" x14ac:dyDescent="0.2">
      <c r="A13" s="254"/>
      <c r="B13" s="263"/>
      <c r="C13" s="256"/>
      <c r="D13" s="257"/>
      <c r="E13" s="299"/>
      <c r="F13" s="299"/>
      <c r="G13" s="299"/>
      <c r="H13" s="299"/>
      <c r="I13" s="299"/>
      <c r="J13" s="299"/>
      <c r="K13" s="299"/>
      <c r="L13" s="299"/>
      <c r="M13" s="299"/>
      <c r="O13" s="42"/>
    </row>
    <row r="14" spans="1:15" x14ac:dyDescent="0.2">
      <c r="A14" s="264" t="s">
        <v>716</v>
      </c>
      <c r="B14" s="265" t="s">
        <v>0</v>
      </c>
      <c r="C14" s="265" t="s">
        <v>1</v>
      </c>
      <c r="D14" s="266" t="s">
        <v>2</v>
      </c>
      <c r="E14" s="323"/>
      <c r="F14" s="324" t="s">
        <v>1179</v>
      </c>
      <c r="G14" s="325"/>
      <c r="H14" s="323"/>
      <c r="I14" s="324" t="s">
        <v>1180</v>
      </c>
      <c r="J14" s="325"/>
      <c r="K14" s="323"/>
      <c r="L14" s="324" t="s">
        <v>1181</v>
      </c>
      <c r="M14" s="325"/>
    </row>
    <row r="15" spans="1:15" s="41" customFormat="1" x14ac:dyDescent="0.2">
      <c r="A15" s="267"/>
      <c r="B15" s="268"/>
      <c r="C15" s="269"/>
      <c r="D15" s="270"/>
      <c r="E15" s="326"/>
      <c r="F15" s="327" t="s">
        <v>1178</v>
      </c>
      <c r="G15" s="328" t="s">
        <v>1182</v>
      </c>
      <c r="H15" s="326"/>
      <c r="I15" s="327" t="s">
        <v>1178</v>
      </c>
      <c r="J15" s="328" t="s">
        <v>1182</v>
      </c>
      <c r="K15" s="326"/>
      <c r="L15" s="327" t="s">
        <v>1178</v>
      </c>
      <c r="M15" s="328" t="s">
        <v>1182</v>
      </c>
      <c r="N15" s="329"/>
      <c r="O15" s="109"/>
    </row>
    <row r="16" spans="1:15" s="131" customFormat="1" x14ac:dyDescent="0.2">
      <c r="A16" s="271">
        <v>1</v>
      </c>
      <c r="B16" s="272" t="s">
        <v>3</v>
      </c>
      <c r="C16" s="273">
        <f>SUM(M17:M24)</f>
        <v>43607.845000000001</v>
      </c>
      <c r="D16" s="274"/>
      <c r="E16" s="330"/>
      <c r="F16" s="301"/>
      <c r="G16" s="331"/>
      <c r="H16" s="332"/>
      <c r="I16" s="301"/>
      <c r="J16" s="331"/>
      <c r="K16" s="332"/>
      <c r="L16" s="301"/>
      <c r="M16" s="331"/>
      <c r="N16" s="333"/>
      <c r="O16" s="132"/>
    </row>
    <row r="17" spans="1:15" x14ac:dyDescent="0.2">
      <c r="A17" s="275" t="s">
        <v>722</v>
      </c>
      <c r="B17" s="276" t="s">
        <v>5</v>
      </c>
      <c r="C17" s="277" t="s">
        <v>6</v>
      </c>
      <c r="D17" s="278">
        <v>15</v>
      </c>
      <c r="E17" s="334"/>
      <c r="F17" s="335">
        <v>74.64</v>
      </c>
      <c r="G17" s="302">
        <f>F17*D17</f>
        <v>1119.5999999999999</v>
      </c>
      <c r="H17" s="334"/>
      <c r="I17" s="335">
        <v>6.15</v>
      </c>
      <c r="J17" s="302">
        <f>I17*D17</f>
        <v>92.25</v>
      </c>
      <c r="K17" s="334"/>
      <c r="L17" s="335">
        <f>F17+I17</f>
        <v>80.790000000000006</v>
      </c>
      <c r="M17" s="302">
        <f>L17*D17</f>
        <v>1211.8500000000001</v>
      </c>
      <c r="N17" s="308"/>
      <c r="O17" s="43"/>
    </row>
    <row r="18" spans="1:15" ht="25.5" x14ac:dyDescent="0.2">
      <c r="A18" s="275" t="s">
        <v>736</v>
      </c>
      <c r="B18" s="276" t="s">
        <v>8</v>
      </c>
      <c r="C18" s="277" t="s">
        <v>9</v>
      </c>
      <c r="D18" s="278">
        <v>12</v>
      </c>
      <c r="E18" s="334"/>
      <c r="F18" s="335">
        <v>24.88</v>
      </c>
      <c r="G18" s="302">
        <f t="shared" ref="G18:G81" si="0">F18*D18</f>
        <v>298.56</v>
      </c>
      <c r="H18" s="334"/>
      <c r="I18" s="335">
        <v>0</v>
      </c>
      <c r="J18" s="302">
        <f t="shared" ref="J18:J81" si="1">I18*D18</f>
        <v>0</v>
      </c>
      <c r="K18" s="334"/>
      <c r="L18" s="335">
        <f t="shared" ref="L18:L81" si="2">F18+I18</f>
        <v>24.88</v>
      </c>
      <c r="M18" s="302">
        <f t="shared" ref="M18:M81" si="3">L18*D18</f>
        <v>298.56</v>
      </c>
      <c r="O18" s="43"/>
    </row>
    <row r="19" spans="1:15" x14ac:dyDescent="0.2">
      <c r="A19" s="275" t="s">
        <v>795</v>
      </c>
      <c r="B19" s="276" t="s">
        <v>11</v>
      </c>
      <c r="C19" s="277" t="s">
        <v>12</v>
      </c>
      <c r="D19" s="278">
        <v>170</v>
      </c>
      <c r="E19" s="334"/>
      <c r="F19" s="335">
        <v>0</v>
      </c>
      <c r="G19" s="302">
        <f t="shared" si="0"/>
        <v>0</v>
      </c>
      <c r="H19" s="334"/>
      <c r="I19" s="335">
        <v>94.97</v>
      </c>
      <c r="J19" s="302">
        <f t="shared" si="1"/>
        <v>16144.9</v>
      </c>
      <c r="K19" s="334"/>
      <c r="L19" s="335">
        <f t="shared" si="2"/>
        <v>94.97</v>
      </c>
      <c r="M19" s="302">
        <f t="shared" si="3"/>
        <v>16144.9</v>
      </c>
      <c r="O19" s="43"/>
    </row>
    <row r="20" spans="1:15" x14ac:dyDescent="0.2">
      <c r="A20" s="275" t="s">
        <v>796</v>
      </c>
      <c r="B20" s="276" t="s">
        <v>14</v>
      </c>
      <c r="C20" s="277" t="s">
        <v>15</v>
      </c>
      <c r="D20" s="278">
        <v>225</v>
      </c>
      <c r="E20" s="334"/>
      <c r="F20" s="335">
        <v>18.59</v>
      </c>
      <c r="G20" s="302">
        <f t="shared" si="0"/>
        <v>4182.75</v>
      </c>
      <c r="H20" s="334"/>
      <c r="I20" s="335">
        <v>0</v>
      </c>
      <c r="J20" s="302">
        <f t="shared" si="1"/>
        <v>0</v>
      </c>
      <c r="K20" s="334"/>
      <c r="L20" s="335">
        <f t="shared" si="2"/>
        <v>18.59</v>
      </c>
      <c r="M20" s="302">
        <f t="shared" si="3"/>
        <v>4182.75</v>
      </c>
      <c r="O20" s="43"/>
    </row>
    <row r="21" spans="1:15" x14ac:dyDescent="0.2">
      <c r="A21" s="275" t="s">
        <v>797</v>
      </c>
      <c r="B21" s="276" t="s">
        <v>17</v>
      </c>
      <c r="C21" s="277" t="s">
        <v>18</v>
      </c>
      <c r="D21" s="278">
        <v>3.5</v>
      </c>
      <c r="E21" s="334"/>
      <c r="F21" s="335">
        <v>0</v>
      </c>
      <c r="G21" s="302">
        <f t="shared" si="0"/>
        <v>0</v>
      </c>
      <c r="H21" s="334"/>
      <c r="I21" s="335">
        <v>5928.27</v>
      </c>
      <c r="J21" s="302">
        <f t="shared" si="1"/>
        <v>20748.945</v>
      </c>
      <c r="K21" s="334"/>
      <c r="L21" s="335">
        <f t="shared" si="2"/>
        <v>5928.27</v>
      </c>
      <c r="M21" s="302">
        <f t="shared" si="3"/>
        <v>20748.945</v>
      </c>
      <c r="O21" s="43"/>
    </row>
    <row r="22" spans="1:15" x14ac:dyDescent="0.2">
      <c r="A22" s="275" t="s">
        <v>798</v>
      </c>
      <c r="B22" s="276" t="s">
        <v>20</v>
      </c>
      <c r="C22" s="277" t="s">
        <v>21</v>
      </c>
      <c r="D22" s="278">
        <v>1</v>
      </c>
      <c r="E22" s="334"/>
      <c r="F22" s="335">
        <v>279.89999999999998</v>
      </c>
      <c r="G22" s="302">
        <f t="shared" si="0"/>
        <v>279.89999999999998</v>
      </c>
      <c r="H22" s="334"/>
      <c r="I22" s="335">
        <v>0</v>
      </c>
      <c r="J22" s="302">
        <f t="shared" si="1"/>
        <v>0</v>
      </c>
      <c r="K22" s="334"/>
      <c r="L22" s="335">
        <f t="shared" si="2"/>
        <v>279.89999999999998</v>
      </c>
      <c r="M22" s="302">
        <f t="shared" si="3"/>
        <v>279.89999999999998</v>
      </c>
      <c r="O22" s="43"/>
    </row>
    <row r="23" spans="1:15" ht="25.5" x14ac:dyDescent="0.2">
      <c r="A23" s="275" t="s">
        <v>799</v>
      </c>
      <c r="B23" s="276" t="s">
        <v>23</v>
      </c>
      <c r="C23" s="277" t="s">
        <v>12</v>
      </c>
      <c r="D23" s="278">
        <v>32</v>
      </c>
      <c r="E23" s="334"/>
      <c r="F23" s="335">
        <v>0</v>
      </c>
      <c r="G23" s="302">
        <f t="shared" si="0"/>
        <v>0</v>
      </c>
      <c r="H23" s="334"/>
      <c r="I23" s="335">
        <v>14.06</v>
      </c>
      <c r="J23" s="302">
        <f t="shared" si="1"/>
        <v>449.92</v>
      </c>
      <c r="K23" s="334"/>
      <c r="L23" s="335">
        <f t="shared" si="2"/>
        <v>14.06</v>
      </c>
      <c r="M23" s="302">
        <f t="shared" si="3"/>
        <v>449.92</v>
      </c>
      <c r="O23" s="43"/>
    </row>
    <row r="24" spans="1:15" x14ac:dyDescent="0.2">
      <c r="A24" s="275" t="s">
        <v>800</v>
      </c>
      <c r="B24" s="276" t="s">
        <v>25</v>
      </c>
      <c r="C24" s="277" t="s">
        <v>26</v>
      </c>
      <c r="D24" s="278">
        <v>1</v>
      </c>
      <c r="E24" s="334"/>
      <c r="F24" s="335">
        <v>291.02</v>
      </c>
      <c r="G24" s="302">
        <f t="shared" si="0"/>
        <v>291.02</v>
      </c>
      <c r="H24" s="334"/>
      <c r="I24" s="335">
        <v>0</v>
      </c>
      <c r="J24" s="302">
        <f t="shared" si="1"/>
        <v>0</v>
      </c>
      <c r="K24" s="334"/>
      <c r="L24" s="335">
        <f t="shared" si="2"/>
        <v>291.02</v>
      </c>
      <c r="M24" s="302">
        <f t="shared" si="3"/>
        <v>291.02</v>
      </c>
      <c r="O24" s="43"/>
    </row>
    <row r="25" spans="1:15" s="131" customFormat="1" x14ac:dyDescent="0.2">
      <c r="A25" s="271">
        <v>2</v>
      </c>
      <c r="B25" s="272" t="s">
        <v>27</v>
      </c>
      <c r="C25" s="273">
        <f>C26+C44+C57+C60+C70+C75+C78+C80+C83+C90+C106+C114+C131+C151+C161+C190+C206+C227+C268+C287+C298</f>
        <v>280715.32860000001</v>
      </c>
      <c r="D25" s="274"/>
      <c r="E25" s="330"/>
      <c r="F25" s="301"/>
      <c r="G25" s="331"/>
      <c r="H25" s="332"/>
      <c r="I25" s="301"/>
      <c r="J25" s="331"/>
      <c r="K25" s="332"/>
      <c r="L25" s="301"/>
      <c r="M25" s="331"/>
      <c r="N25" s="333"/>
      <c r="O25" s="132"/>
    </row>
    <row r="26" spans="1:15" s="133" customFormat="1" x14ac:dyDescent="0.2">
      <c r="A26" s="279" t="s">
        <v>754</v>
      </c>
      <c r="B26" s="280" t="s">
        <v>28</v>
      </c>
      <c r="C26" s="281">
        <f>SUM(M27:M43)</f>
        <v>4924.2225999999991</v>
      </c>
      <c r="D26" s="282"/>
      <c r="E26" s="336"/>
      <c r="F26" s="303"/>
      <c r="G26" s="305"/>
      <c r="H26" s="336"/>
      <c r="I26" s="303"/>
      <c r="J26" s="305"/>
      <c r="K26" s="336"/>
      <c r="L26" s="303"/>
      <c r="M26" s="305"/>
      <c r="N26" s="337"/>
      <c r="O26" s="130"/>
    </row>
    <row r="27" spans="1:15" x14ac:dyDescent="0.2">
      <c r="A27" s="275" t="s">
        <v>810</v>
      </c>
      <c r="B27" s="276" t="s">
        <v>30</v>
      </c>
      <c r="C27" s="277" t="s">
        <v>21</v>
      </c>
      <c r="D27" s="278">
        <v>78.13</v>
      </c>
      <c r="E27" s="334"/>
      <c r="F27" s="335">
        <v>0</v>
      </c>
      <c r="G27" s="302">
        <f t="shared" si="0"/>
        <v>0</v>
      </c>
      <c r="H27" s="334"/>
      <c r="I27" s="335">
        <v>10.029999999999999</v>
      </c>
      <c r="J27" s="302">
        <f t="shared" si="1"/>
        <v>783.64389999999992</v>
      </c>
      <c r="K27" s="334"/>
      <c r="L27" s="335">
        <f t="shared" si="2"/>
        <v>10.029999999999999</v>
      </c>
      <c r="M27" s="302">
        <f t="shared" si="3"/>
        <v>783.64389999999992</v>
      </c>
      <c r="O27" s="43"/>
    </row>
    <row r="28" spans="1:15" x14ac:dyDescent="0.2">
      <c r="A28" s="275" t="s">
        <v>811</v>
      </c>
      <c r="B28" s="276" t="s">
        <v>32</v>
      </c>
      <c r="C28" s="277" t="s">
        <v>21</v>
      </c>
      <c r="D28" s="278">
        <v>102.5</v>
      </c>
      <c r="E28" s="334"/>
      <c r="F28" s="335">
        <v>0</v>
      </c>
      <c r="G28" s="302">
        <f t="shared" si="0"/>
        <v>0</v>
      </c>
      <c r="H28" s="334"/>
      <c r="I28" s="335">
        <v>6.17</v>
      </c>
      <c r="J28" s="302">
        <f t="shared" si="1"/>
        <v>632.42499999999995</v>
      </c>
      <c r="K28" s="334"/>
      <c r="L28" s="335">
        <f t="shared" si="2"/>
        <v>6.17</v>
      </c>
      <c r="M28" s="302">
        <f t="shared" si="3"/>
        <v>632.42499999999995</v>
      </c>
      <c r="O28" s="43"/>
    </row>
    <row r="29" spans="1:15" x14ac:dyDescent="0.2">
      <c r="A29" s="275" t="s">
        <v>815</v>
      </c>
      <c r="B29" s="276" t="s">
        <v>34</v>
      </c>
      <c r="C29" s="277" t="s">
        <v>713</v>
      </c>
      <c r="D29" s="278">
        <v>5</v>
      </c>
      <c r="E29" s="334"/>
      <c r="F29" s="335">
        <v>0</v>
      </c>
      <c r="G29" s="302">
        <f t="shared" si="0"/>
        <v>0</v>
      </c>
      <c r="H29" s="334"/>
      <c r="I29" s="335">
        <v>38.53</v>
      </c>
      <c r="J29" s="302">
        <f t="shared" si="1"/>
        <v>192.65</v>
      </c>
      <c r="K29" s="334"/>
      <c r="L29" s="335">
        <f t="shared" si="2"/>
        <v>38.53</v>
      </c>
      <c r="M29" s="302">
        <f t="shared" si="3"/>
        <v>192.65</v>
      </c>
      <c r="O29" s="43"/>
    </row>
    <row r="30" spans="1:15" x14ac:dyDescent="0.2">
      <c r="A30" s="275" t="s">
        <v>816</v>
      </c>
      <c r="B30" s="276" t="s">
        <v>36</v>
      </c>
      <c r="C30" s="277" t="s">
        <v>37</v>
      </c>
      <c r="D30" s="278">
        <v>9.3000000000000007</v>
      </c>
      <c r="E30" s="334"/>
      <c r="F30" s="335">
        <v>0</v>
      </c>
      <c r="G30" s="302">
        <f t="shared" si="0"/>
        <v>0</v>
      </c>
      <c r="H30" s="334"/>
      <c r="I30" s="335">
        <v>10.27</v>
      </c>
      <c r="J30" s="302">
        <f t="shared" si="1"/>
        <v>95.51100000000001</v>
      </c>
      <c r="K30" s="334"/>
      <c r="L30" s="335">
        <f t="shared" si="2"/>
        <v>10.27</v>
      </c>
      <c r="M30" s="302">
        <f t="shared" si="3"/>
        <v>95.51100000000001</v>
      </c>
      <c r="O30" s="43"/>
    </row>
    <row r="31" spans="1:15" x14ac:dyDescent="0.2">
      <c r="A31" s="275" t="s">
        <v>817</v>
      </c>
      <c r="B31" s="276" t="s">
        <v>39</v>
      </c>
      <c r="C31" s="277" t="s">
        <v>6</v>
      </c>
      <c r="D31" s="278">
        <v>1.63</v>
      </c>
      <c r="E31" s="334"/>
      <c r="F31" s="335">
        <v>17.29</v>
      </c>
      <c r="G31" s="302">
        <f t="shared" si="0"/>
        <v>28.182699999999997</v>
      </c>
      <c r="H31" s="334"/>
      <c r="I31" s="335">
        <v>28.23</v>
      </c>
      <c r="J31" s="302">
        <f t="shared" si="1"/>
        <v>46.014899999999997</v>
      </c>
      <c r="K31" s="334"/>
      <c r="L31" s="335">
        <f t="shared" si="2"/>
        <v>45.519999999999996</v>
      </c>
      <c r="M31" s="302">
        <f t="shared" si="3"/>
        <v>74.197599999999994</v>
      </c>
      <c r="O31" s="43"/>
    </row>
    <row r="32" spans="1:15" ht="25.5" x14ac:dyDescent="0.2">
      <c r="A32" s="275" t="s">
        <v>818</v>
      </c>
      <c r="B32" s="276" t="s">
        <v>41</v>
      </c>
      <c r="C32" s="277" t="s">
        <v>21</v>
      </c>
      <c r="D32" s="278">
        <v>1</v>
      </c>
      <c r="E32" s="334"/>
      <c r="F32" s="335">
        <v>0.97</v>
      </c>
      <c r="G32" s="302">
        <f t="shared" si="0"/>
        <v>0.97</v>
      </c>
      <c r="H32" s="334"/>
      <c r="I32" s="335">
        <v>1.71</v>
      </c>
      <c r="J32" s="302">
        <f t="shared" si="1"/>
        <v>1.71</v>
      </c>
      <c r="K32" s="334"/>
      <c r="L32" s="335">
        <f t="shared" si="2"/>
        <v>2.6799999999999997</v>
      </c>
      <c r="M32" s="302">
        <f t="shared" si="3"/>
        <v>2.6799999999999997</v>
      </c>
      <c r="O32" s="43"/>
    </row>
    <row r="33" spans="1:15" ht="51" x14ac:dyDescent="0.2">
      <c r="A33" s="275" t="s">
        <v>819</v>
      </c>
      <c r="B33" s="276" t="s">
        <v>43</v>
      </c>
      <c r="C33" s="277" t="s">
        <v>21</v>
      </c>
      <c r="D33" s="278">
        <v>201</v>
      </c>
      <c r="E33" s="334"/>
      <c r="F33" s="335">
        <v>0.97</v>
      </c>
      <c r="G33" s="302">
        <f t="shared" si="0"/>
        <v>194.97</v>
      </c>
      <c r="H33" s="334"/>
      <c r="I33" s="335">
        <v>1.71</v>
      </c>
      <c r="J33" s="302">
        <f t="shared" si="1"/>
        <v>343.71</v>
      </c>
      <c r="K33" s="334"/>
      <c r="L33" s="335">
        <f t="shared" si="2"/>
        <v>2.6799999999999997</v>
      </c>
      <c r="M33" s="302">
        <f t="shared" si="3"/>
        <v>538.67999999999995</v>
      </c>
      <c r="O33" s="43"/>
    </row>
    <row r="34" spans="1:15" ht="25.5" x14ac:dyDescent="0.2">
      <c r="A34" s="275" t="s">
        <v>820</v>
      </c>
      <c r="B34" s="276" t="s">
        <v>45</v>
      </c>
      <c r="C34" s="277" t="s">
        <v>21</v>
      </c>
      <c r="D34" s="278">
        <v>10</v>
      </c>
      <c r="E34" s="334"/>
      <c r="F34" s="335">
        <v>0.97</v>
      </c>
      <c r="G34" s="302">
        <f t="shared" si="0"/>
        <v>9.6999999999999993</v>
      </c>
      <c r="H34" s="334"/>
      <c r="I34" s="335">
        <v>1.71</v>
      </c>
      <c r="J34" s="302">
        <f t="shared" si="1"/>
        <v>17.100000000000001</v>
      </c>
      <c r="K34" s="334"/>
      <c r="L34" s="335">
        <f t="shared" si="2"/>
        <v>2.6799999999999997</v>
      </c>
      <c r="M34" s="302">
        <f t="shared" si="3"/>
        <v>26.799999999999997</v>
      </c>
      <c r="O34" s="43"/>
    </row>
    <row r="35" spans="1:15" ht="25.5" x14ac:dyDescent="0.2">
      <c r="A35" s="275" t="s">
        <v>821</v>
      </c>
      <c r="B35" s="276" t="s">
        <v>47</v>
      </c>
      <c r="C35" s="277" t="s">
        <v>21</v>
      </c>
      <c r="D35" s="278">
        <v>56.7</v>
      </c>
      <c r="E35" s="334"/>
      <c r="F35" s="335">
        <v>3.71</v>
      </c>
      <c r="G35" s="302">
        <f t="shared" si="0"/>
        <v>210.357</v>
      </c>
      <c r="H35" s="334"/>
      <c r="I35" s="335">
        <v>6.46</v>
      </c>
      <c r="J35" s="302">
        <f t="shared" si="1"/>
        <v>366.28200000000004</v>
      </c>
      <c r="K35" s="334"/>
      <c r="L35" s="335">
        <f t="shared" si="2"/>
        <v>10.17</v>
      </c>
      <c r="M35" s="302">
        <f t="shared" si="3"/>
        <v>576.63900000000001</v>
      </c>
      <c r="O35" s="43"/>
    </row>
    <row r="36" spans="1:15" x14ac:dyDescent="0.2">
      <c r="A36" s="275" t="s">
        <v>822</v>
      </c>
      <c r="B36" s="276" t="s">
        <v>49</v>
      </c>
      <c r="C36" s="277" t="s">
        <v>21</v>
      </c>
      <c r="D36" s="278">
        <v>0.73</v>
      </c>
      <c r="E36" s="334"/>
      <c r="F36" s="335">
        <v>3.71</v>
      </c>
      <c r="G36" s="302">
        <f t="shared" si="0"/>
        <v>2.7082999999999999</v>
      </c>
      <c r="H36" s="334"/>
      <c r="I36" s="335">
        <v>6.46</v>
      </c>
      <c r="J36" s="302">
        <f t="shared" si="1"/>
        <v>4.7157999999999998</v>
      </c>
      <c r="K36" s="334"/>
      <c r="L36" s="335">
        <f t="shared" si="2"/>
        <v>10.17</v>
      </c>
      <c r="M36" s="302">
        <f t="shared" si="3"/>
        <v>7.4241000000000001</v>
      </c>
      <c r="O36" s="43"/>
    </row>
    <row r="37" spans="1:15" x14ac:dyDescent="0.2">
      <c r="A37" s="275" t="s">
        <v>823</v>
      </c>
      <c r="B37" s="276" t="s">
        <v>51</v>
      </c>
      <c r="C37" s="277" t="s">
        <v>21</v>
      </c>
      <c r="D37" s="278">
        <v>10</v>
      </c>
      <c r="E37" s="334"/>
      <c r="F37" s="335">
        <v>47.97</v>
      </c>
      <c r="G37" s="302">
        <f t="shared" si="0"/>
        <v>479.7</v>
      </c>
      <c r="H37" s="334"/>
      <c r="I37" s="335">
        <v>97.04</v>
      </c>
      <c r="J37" s="302">
        <f t="shared" si="1"/>
        <v>970.40000000000009</v>
      </c>
      <c r="K37" s="334"/>
      <c r="L37" s="335">
        <f t="shared" si="2"/>
        <v>145.01</v>
      </c>
      <c r="M37" s="302">
        <f t="shared" si="3"/>
        <v>1450.1</v>
      </c>
      <c r="O37" s="43"/>
    </row>
    <row r="38" spans="1:15" ht="25.5" x14ac:dyDescent="0.2">
      <c r="A38" s="275" t="s">
        <v>824</v>
      </c>
      <c r="B38" s="276" t="s">
        <v>53</v>
      </c>
      <c r="C38" s="277" t="s">
        <v>21</v>
      </c>
      <c r="D38" s="278">
        <v>7</v>
      </c>
      <c r="E38" s="334"/>
      <c r="F38" s="335">
        <v>18.59</v>
      </c>
      <c r="G38" s="302">
        <f t="shared" si="0"/>
        <v>130.13</v>
      </c>
      <c r="H38" s="334"/>
      <c r="I38" s="335">
        <v>13.39</v>
      </c>
      <c r="J38" s="302">
        <f t="shared" si="1"/>
        <v>93.73</v>
      </c>
      <c r="K38" s="334"/>
      <c r="L38" s="335">
        <f t="shared" si="2"/>
        <v>31.98</v>
      </c>
      <c r="M38" s="302">
        <f t="shared" si="3"/>
        <v>223.86</v>
      </c>
      <c r="O38" s="43"/>
    </row>
    <row r="39" spans="1:15" x14ac:dyDescent="0.2">
      <c r="A39" s="275" t="s">
        <v>825</v>
      </c>
      <c r="B39" s="276" t="s">
        <v>55</v>
      </c>
      <c r="C39" s="277" t="s">
        <v>21</v>
      </c>
      <c r="D39" s="278">
        <v>6.9</v>
      </c>
      <c r="E39" s="334"/>
      <c r="F39" s="335">
        <v>18.59</v>
      </c>
      <c r="G39" s="302">
        <f t="shared" si="0"/>
        <v>128.27100000000002</v>
      </c>
      <c r="H39" s="334"/>
      <c r="I39" s="335">
        <v>13.39</v>
      </c>
      <c r="J39" s="302">
        <f t="shared" si="1"/>
        <v>92.391000000000005</v>
      </c>
      <c r="K39" s="334"/>
      <c r="L39" s="335">
        <f t="shared" si="2"/>
        <v>31.98</v>
      </c>
      <c r="M39" s="302">
        <f t="shared" si="3"/>
        <v>220.66200000000001</v>
      </c>
      <c r="O39" s="43"/>
    </row>
    <row r="40" spans="1:15" x14ac:dyDescent="0.2">
      <c r="A40" s="275" t="s">
        <v>826</v>
      </c>
      <c r="B40" s="276" t="s">
        <v>57</v>
      </c>
      <c r="C40" s="277" t="s">
        <v>26</v>
      </c>
      <c r="D40" s="278">
        <v>4</v>
      </c>
      <c r="E40" s="334"/>
      <c r="F40" s="335">
        <v>3.42</v>
      </c>
      <c r="G40" s="302">
        <f t="shared" si="0"/>
        <v>13.68</v>
      </c>
      <c r="H40" s="334"/>
      <c r="I40" s="335">
        <v>6.45</v>
      </c>
      <c r="J40" s="302">
        <f t="shared" si="1"/>
        <v>25.8</v>
      </c>
      <c r="K40" s="334"/>
      <c r="L40" s="335">
        <f t="shared" si="2"/>
        <v>9.870000000000001</v>
      </c>
      <c r="M40" s="302">
        <f t="shared" si="3"/>
        <v>39.480000000000004</v>
      </c>
      <c r="O40" s="43"/>
    </row>
    <row r="41" spans="1:15" x14ac:dyDescent="0.2">
      <c r="A41" s="275" t="s">
        <v>827</v>
      </c>
      <c r="B41" s="276" t="s">
        <v>59</v>
      </c>
      <c r="C41" s="277" t="s">
        <v>26</v>
      </c>
      <c r="D41" s="278">
        <v>1</v>
      </c>
      <c r="E41" s="334"/>
      <c r="F41" s="335">
        <v>3.42</v>
      </c>
      <c r="G41" s="302">
        <f t="shared" si="0"/>
        <v>3.42</v>
      </c>
      <c r="H41" s="338"/>
      <c r="I41" s="335">
        <v>6.45</v>
      </c>
      <c r="J41" s="302">
        <f t="shared" si="1"/>
        <v>6.45</v>
      </c>
      <c r="K41" s="339"/>
      <c r="L41" s="335">
        <f t="shared" si="2"/>
        <v>9.870000000000001</v>
      </c>
      <c r="M41" s="302">
        <f t="shared" si="3"/>
        <v>9.870000000000001</v>
      </c>
      <c r="O41" s="43"/>
    </row>
    <row r="42" spans="1:15" x14ac:dyDescent="0.2">
      <c r="A42" s="275" t="s">
        <v>828</v>
      </c>
      <c r="B42" s="276" t="s">
        <v>61</v>
      </c>
      <c r="C42" s="277" t="s">
        <v>26</v>
      </c>
      <c r="D42" s="278">
        <v>6</v>
      </c>
      <c r="E42" s="334"/>
      <c r="F42" s="335">
        <v>0.43</v>
      </c>
      <c r="G42" s="302">
        <f t="shared" si="0"/>
        <v>2.58</v>
      </c>
      <c r="H42" s="338"/>
      <c r="I42" s="335">
        <v>0.81</v>
      </c>
      <c r="J42" s="302">
        <f t="shared" si="1"/>
        <v>4.8600000000000003</v>
      </c>
      <c r="K42" s="339"/>
      <c r="L42" s="335">
        <f t="shared" si="2"/>
        <v>1.24</v>
      </c>
      <c r="M42" s="302">
        <f t="shared" si="3"/>
        <v>7.4399999999999995</v>
      </c>
      <c r="O42" s="43"/>
    </row>
    <row r="43" spans="1:15" ht="25.5" x14ac:dyDescent="0.2">
      <c r="A43" s="275" t="s">
        <v>829</v>
      </c>
      <c r="B43" s="276" t="s">
        <v>63</v>
      </c>
      <c r="C43" s="277" t="s">
        <v>26</v>
      </c>
      <c r="D43" s="278">
        <v>34</v>
      </c>
      <c r="E43" s="334"/>
      <c r="F43" s="335">
        <v>0.43</v>
      </c>
      <c r="G43" s="302">
        <f t="shared" si="0"/>
        <v>14.62</v>
      </c>
      <c r="H43" s="338"/>
      <c r="I43" s="335">
        <v>0.81</v>
      </c>
      <c r="J43" s="302">
        <f t="shared" si="1"/>
        <v>27.540000000000003</v>
      </c>
      <c r="K43" s="339"/>
      <c r="L43" s="335">
        <f t="shared" si="2"/>
        <v>1.24</v>
      </c>
      <c r="M43" s="302">
        <f t="shared" si="3"/>
        <v>42.16</v>
      </c>
      <c r="O43" s="43"/>
    </row>
    <row r="44" spans="1:15" s="133" customFormat="1" x14ac:dyDescent="0.2">
      <c r="A44" s="279" t="s">
        <v>756</v>
      </c>
      <c r="B44" s="280" t="s">
        <v>64</v>
      </c>
      <c r="C44" s="281">
        <f>SUM(M45:M56)</f>
        <v>41099.395100000002</v>
      </c>
      <c r="D44" s="282"/>
      <c r="E44" s="336"/>
      <c r="F44" s="303"/>
      <c r="G44" s="305"/>
      <c r="H44" s="340"/>
      <c r="I44" s="303"/>
      <c r="J44" s="305"/>
      <c r="K44" s="304"/>
      <c r="L44" s="303"/>
      <c r="M44" s="305"/>
      <c r="N44" s="337"/>
      <c r="O44" s="130"/>
    </row>
    <row r="45" spans="1:15" ht="38.25" x14ac:dyDescent="0.2">
      <c r="A45" s="275" t="s">
        <v>830</v>
      </c>
      <c r="B45" s="276" t="s">
        <v>66</v>
      </c>
      <c r="C45" s="277" t="s">
        <v>21</v>
      </c>
      <c r="D45" s="278">
        <v>1.9</v>
      </c>
      <c r="E45" s="334"/>
      <c r="F45" s="335">
        <v>198.34</v>
      </c>
      <c r="G45" s="302">
        <f t="shared" si="0"/>
        <v>376.846</v>
      </c>
      <c r="H45" s="338"/>
      <c r="I45" s="335">
        <v>3.63</v>
      </c>
      <c r="J45" s="302">
        <f t="shared" si="1"/>
        <v>6.8969999999999994</v>
      </c>
      <c r="K45" s="339"/>
      <c r="L45" s="335">
        <f t="shared" si="2"/>
        <v>201.97</v>
      </c>
      <c r="M45" s="302">
        <f t="shared" si="3"/>
        <v>383.74299999999999</v>
      </c>
      <c r="O45" s="43"/>
    </row>
    <row r="46" spans="1:15" ht="51" x14ac:dyDescent="0.2">
      <c r="A46" s="275" t="s">
        <v>812</v>
      </c>
      <c r="B46" s="276" t="s">
        <v>68</v>
      </c>
      <c r="C46" s="277" t="s">
        <v>21</v>
      </c>
      <c r="D46" s="278">
        <v>1.62</v>
      </c>
      <c r="E46" s="334"/>
      <c r="F46" s="335">
        <v>11.65</v>
      </c>
      <c r="G46" s="302">
        <f t="shared" si="0"/>
        <v>18.873000000000001</v>
      </c>
      <c r="H46" s="338"/>
      <c r="I46" s="335">
        <v>13.19</v>
      </c>
      <c r="J46" s="302">
        <f t="shared" si="1"/>
        <v>21.367799999999999</v>
      </c>
      <c r="K46" s="339"/>
      <c r="L46" s="335">
        <f t="shared" si="2"/>
        <v>24.84</v>
      </c>
      <c r="M46" s="302">
        <f t="shared" si="3"/>
        <v>40.2408</v>
      </c>
      <c r="O46" s="43"/>
    </row>
    <row r="47" spans="1:15" ht="38.25" x14ac:dyDescent="0.2">
      <c r="A47" s="275" t="s">
        <v>831</v>
      </c>
      <c r="B47" s="276" t="s">
        <v>70</v>
      </c>
      <c r="C47" s="277" t="s">
        <v>21</v>
      </c>
      <c r="D47" s="278">
        <v>102.5</v>
      </c>
      <c r="E47" s="334"/>
      <c r="F47" s="335">
        <v>119.37</v>
      </c>
      <c r="G47" s="302">
        <f t="shared" si="0"/>
        <v>12235.425000000001</v>
      </c>
      <c r="H47" s="338"/>
      <c r="I47" s="335">
        <v>14.28</v>
      </c>
      <c r="J47" s="302">
        <f t="shared" si="1"/>
        <v>1463.7</v>
      </c>
      <c r="K47" s="339"/>
      <c r="L47" s="335">
        <f t="shared" si="2"/>
        <v>133.65</v>
      </c>
      <c r="M47" s="302">
        <f t="shared" si="3"/>
        <v>13699.125</v>
      </c>
      <c r="O47" s="43"/>
    </row>
    <row r="48" spans="1:15" ht="38.25" x14ac:dyDescent="0.2">
      <c r="A48" s="275" t="s">
        <v>832</v>
      </c>
      <c r="B48" s="276" t="s">
        <v>72</v>
      </c>
      <c r="C48" s="277" t="s">
        <v>21</v>
      </c>
      <c r="D48" s="278">
        <v>3</v>
      </c>
      <c r="E48" s="334"/>
      <c r="F48" s="335">
        <v>13.93</v>
      </c>
      <c r="G48" s="302">
        <f t="shared" si="0"/>
        <v>41.79</v>
      </c>
      <c r="H48" s="338"/>
      <c r="I48" s="335">
        <v>15.77</v>
      </c>
      <c r="J48" s="302">
        <f t="shared" si="1"/>
        <v>47.31</v>
      </c>
      <c r="K48" s="339"/>
      <c r="L48" s="335">
        <f t="shared" si="2"/>
        <v>29.7</v>
      </c>
      <c r="M48" s="302">
        <f t="shared" si="3"/>
        <v>89.1</v>
      </c>
      <c r="O48" s="43"/>
    </row>
    <row r="49" spans="1:15" ht="38.25" x14ac:dyDescent="0.2">
      <c r="A49" s="275" t="s">
        <v>833</v>
      </c>
      <c r="B49" s="276" t="s">
        <v>74</v>
      </c>
      <c r="C49" s="277" t="s">
        <v>37</v>
      </c>
      <c r="D49" s="278">
        <v>30</v>
      </c>
      <c r="E49" s="334"/>
      <c r="F49" s="335">
        <v>2.09</v>
      </c>
      <c r="G49" s="302">
        <f t="shared" si="0"/>
        <v>62.699999999999996</v>
      </c>
      <c r="H49" s="338"/>
      <c r="I49" s="335">
        <v>2.06</v>
      </c>
      <c r="J49" s="302">
        <f t="shared" si="1"/>
        <v>61.800000000000004</v>
      </c>
      <c r="K49" s="339"/>
      <c r="L49" s="335">
        <f t="shared" si="2"/>
        <v>4.1500000000000004</v>
      </c>
      <c r="M49" s="302">
        <f t="shared" si="3"/>
        <v>124.50000000000001</v>
      </c>
      <c r="O49" s="43"/>
    </row>
    <row r="50" spans="1:15" ht="38.25" x14ac:dyDescent="0.2">
      <c r="A50" s="275" t="s">
        <v>834</v>
      </c>
      <c r="B50" s="276" t="s">
        <v>76</v>
      </c>
      <c r="C50" s="277" t="s">
        <v>21</v>
      </c>
      <c r="D50" s="278">
        <v>60</v>
      </c>
      <c r="E50" s="334"/>
      <c r="F50" s="335">
        <v>86.11</v>
      </c>
      <c r="G50" s="302">
        <f t="shared" si="0"/>
        <v>5166.6000000000004</v>
      </c>
      <c r="H50" s="338"/>
      <c r="I50" s="335">
        <v>20.91</v>
      </c>
      <c r="J50" s="302">
        <f t="shared" si="1"/>
        <v>1254.5999999999999</v>
      </c>
      <c r="K50" s="339"/>
      <c r="L50" s="335">
        <f t="shared" si="2"/>
        <v>107.02</v>
      </c>
      <c r="M50" s="302">
        <f t="shared" si="3"/>
        <v>6421.2</v>
      </c>
      <c r="O50" s="43"/>
    </row>
    <row r="51" spans="1:15" x14ac:dyDescent="0.2">
      <c r="A51" s="275" t="s">
        <v>835</v>
      </c>
      <c r="B51" s="276" t="s">
        <v>78</v>
      </c>
      <c r="C51" s="277" t="s">
        <v>21</v>
      </c>
      <c r="D51" s="278">
        <v>10</v>
      </c>
      <c r="E51" s="334"/>
      <c r="F51" s="335">
        <v>17.149999999999999</v>
      </c>
      <c r="G51" s="302">
        <f t="shared" si="0"/>
        <v>171.5</v>
      </c>
      <c r="H51" s="338"/>
      <c r="I51" s="335">
        <v>9.44</v>
      </c>
      <c r="J51" s="302">
        <f t="shared" si="1"/>
        <v>94.399999999999991</v>
      </c>
      <c r="K51" s="339"/>
      <c r="L51" s="335">
        <f t="shared" si="2"/>
        <v>26.589999999999996</v>
      </c>
      <c r="M51" s="302">
        <f t="shared" si="3"/>
        <v>265.89999999999998</v>
      </c>
      <c r="O51" s="43"/>
    </row>
    <row r="52" spans="1:15" x14ac:dyDescent="0.2">
      <c r="A52" s="275" t="s">
        <v>836</v>
      </c>
      <c r="B52" s="276" t="s">
        <v>80</v>
      </c>
      <c r="C52" s="277" t="s">
        <v>21</v>
      </c>
      <c r="D52" s="278">
        <v>104</v>
      </c>
      <c r="E52" s="334"/>
      <c r="F52" s="335">
        <v>45.07</v>
      </c>
      <c r="G52" s="302">
        <f t="shared" si="0"/>
        <v>4687.28</v>
      </c>
      <c r="H52" s="338"/>
      <c r="I52" s="335">
        <v>12.03</v>
      </c>
      <c r="J52" s="302">
        <f t="shared" si="1"/>
        <v>1251.1199999999999</v>
      </c>
      <c r="K52" s="339"/>
      <c r="L52" s="335">
        <f t="shared" si="2"/>
        <v>57.1</v>
      </c>
      <c r="M52" s="302">
        <f t="shared" si="3"/>
        <v>5938.4000000000005</v>
      </c>
      <c r="O52" s="43"/>
    </row>
    <row r="53" spans="1:15" ht="38.25" x14ac:dyDescent="0.2">
      <c r="A53" s="275" t="s">
        <v>837</v>
      </c>
      <c r="B53" s="276" t="s">
        <v>82</v>
      </c>
      <c r="C53" s="277" t="s">
        <v>37</v>
      </c>
      <c r="D53" s="278">
        <v>301.70999999999998</v>
      </c>
      <c r="E53" s="334"/>
      <c r="F53" s="335">
        <v>10.72</v>
      </c>
      <c r="G53" s="302">
        <f t="shared" si="0"/>
        <v>3234.3312000000001</v>
      </c>
      <c r="H53" s="338"/>
      <c r="I53" s="335">
        <v>1.71</v>
      </c>
      <c r="J53" s="302">
        <f t="shared" si="1"/>
        <v>515.92409999999995</v>
      </c>
      <c r="K53" s="339"/>
      <c r="L53" s="335">
        <f t="shared" si="2"/>
        <v>12.43</v>
      </c>
      <c r="M53" s="302">
        <f t="shared" si="3"/>
        <v>3750.2552999999998</v>
      </c>
      <c r="O53" s="43"/>
    </row>
    <row r="54" spans="1:15" ht="38.25" x14ac:dyDescent="0.2">
      <c r="A54" s="275" t="s">
        <v>838</v>
      </c>
      <c r="B54" s="276" t="s">
        <v>84</v>
      </c>
      <c r="C54" s="277" t="s">
        <v>21</v>
      </c>
      <c r="D54" s="278">
        <v>8.4</v>
      </c>
      <c r="E54" s="334"/>
      <c r="F54" s="335">
        <v>47.33</v>
      </c>
      <c r="G54" s="302">
        <f t="shared" si="0"/>
        <v>397.572</v>
      </c>
      <c r="H54" s="338"/>
      <c r="I54" s="335">
        <v>22.21</v>
      </c>
      <c r="J54" s="302">
        <f t="shared" si="1"/>
        <v>186.56400000000002</v>
      </c>
      <c r="K54" s="339"/>
      <c r="L54" s="335">
        <f t="shared" si="2"/>
        <v>69.539999999999992</v>
      </c>
      <c r="M54" s="302">
        <f t="shared" si="3"/>
        <v>584.13599999999997</v>
      </c>
      <c r="O54" s="43"/>
    </row>
    <row r="55" spans="1:15" ht="25.5" x14ac:dyDescent="0.2">
      <c r="A55" s="275" t="s">
        <v>839</v>
      </c>
      <c r="B55" s="276" t="s">
        <v>86</v>
      </c>
      <c r="C55" s="277" t="s">
        <v>21</v>
      </c>
      <c r="D55" s="278">
        <v>7.5</v>
      </c>
      <c r="E55" s="334"/>
      <c r="F55" s="335">
        <v>346.39</v>
      </c>
      <c r="G55" s="302">
        <f t="shared" si="0"/>
        <v>2597.9249999999997</v>
      </c>
      <c r="H55" s="338"/>
      <c r="I55" s="335">
        <v>25.14</v>
      </c>
      <c r="J55" s="302">
        <f t="shared" si="1"/>
        <v>188.55</v>
      </c>
      <c r="K55" s="339"/>
      <c r="L55" s="335">
        <f t="shared" si="2"/>
        <v>371.53</v>
      </c>
      <c r="M55" s="302">
        <f t="shared" si="3"/>
        <v>2786.4749999999999</v>
      </c>
      <c r="O55" s="43"/>
    </row>
    <row r="56" spans="1:15" ht="25.5" x14ac:dyDescent="0.2">
      <c r="A56" s="275" t="s">
        <v>840</v>
      </c>
      <c r="B56" s="276" t="s">
        <v>88</v>
      </c>
      <c r="C56" s="277" t="s">
        <v>21</v>
      </c>
      <c r="D56" s="278">
        <v>32</v>
      </c>
      <c r="E56" s="334"/>
      <c r="F56" s="335">
        <v>219.26</v>
      </c>
      <c r="G56" s="302">
        <f t="shared" si="0"/>
        <v>7016.32</v>
      </c>
      <c r="H56" s="338"/>
      <c r="I56" s="335">
        <v>0</v>
      </c>
      <c r="J56" s="302">
        <f t="shared" si="1"/>
        <v>0</v>
      </c>
      <c r="K56" s="339"/>
      <c r="L56" s="335">
        <f t="shared" si="2"/>
        <v>219.26</v>
      </c>
      <c r="M56" s="302">
        <f t="shared" si="3"/>
        <v>7016.32</v>
      </c>
      <c r="O56" s="43"/>
    </row>
    <row r="57" spans="1:15" s="133" customFormat="1" x14ac:dyDescent="0.2">
      <c r="A57" s="279" t="s">
        <v>758</v>
      </c>
      <c r="B57" s="280" t="s">
        <v>89</v>
      </c>
      <c r="C57" s="281">
        <f>SUM(M58:M59)</f>
        <v>756.87399999999991</v>
      </c>
      <c r="D57" s="282"/>
      <c r="E57" s="336"/>
      <c r="F57" s="303"/>
      <c r="G57" s="305"/>
      <c r="H57" s="340"/>
      <c r="I57" s="303"/>
      <c r="J57" s="305"/>
      <c r="K57" s="304"/>
      <c r="L57" s="303"/>
      <c r="M57" s="305"/>
      <c r="N57" s="337"/>
      <c r="O57" s="130"/>
    </row>
    <row r="58" spans="1:15" x14ac:dyDescent="0.2">
      <c r="A58" s="275" t="s">
        <v>841</v>
      </c>
      <c r="B58" s="276" t="s">
        <v>91</v>
      </c>
      <c r="C58" s="277" t="s">
        <v>21</v>
      </c>
      <c r="D58" s="278">
        <v>18.7</v>
      </c>
      <c r="E58" s="334"/>
      <c r="F58" s="335">
        <v>26.03</v>
      </c>
      <c r="G58" s="302">
        <f t="shared" si="0"/>
        <v>486.76100000000002</v>
      </c>
      <c r="H58" s="338"/>
      <c r="I58" s="335">
        <v>12.39</v>
      </c>
      <c r="J58" s="302">
        <f t="shared" si="1"/>
        <v>231.69300000000001</v>
      </c>
      <c r="K58" s="339"/>
      <c r="L58" s="335">
        <f t="shared" si="2"/>
        <v>38.42</v>
      </c>
      <c r="M58" s="302">
        <f t="shared" si="3"/>
        <v>718.45399999999995</v>
      </c>
      <c r="O58" s="43"/>
    </row>
    <row r="59" spans="1:15" x14ac:dyDescent="0.2">
      <c r="A59" s="275" t="s">
        <v>843</v>
      </c>
      <c r="B59" s="276" t="s">
        <v>93</v>
      </c>
      <c r="C59" s="277" t="s">
        <v>21</v>
      </c>
      <c r="D59" s="278">
        <v>1</v>
      </c>
      <c r="E59" s="334"/>
      <c r="F59" s="335">
        <v>26.03</v>
      </c>
      <c r="G59" s="302">
        <f t="shared" si="0"/>
        <v>26.03</v>
      </c>
      <c r="H59" s="338"/>
      <c r="I59" s="335">
        <v>12.39</v>
      </c>
      <c r="J59" s="302">
        <f t="shared" si="1"/>
        <v>12.39</v>
      </c>
      <c r="K59" s="339"/>
      <c r="L59" s="335">
        <f t="shared" si="2"/>
        <v>38.42</v>
      </c>
      <c r="M59" s="302">
        <f t="shared" si="3"/>
        <v>38.42</v>
      </c>
      <c r="O59" s="43"/>
    </row>
    <row r="60" spans="1:15" s="133" customFormat="1" x14ac:dyDescent="0.2">
      <c r="A60" s="279" t="s">
        <v>801</v>
      </c>
      <c r="B60" s="280" t="s">
        <v>94</v>
      </c>
      <c r="C60" s="281">
        <f>SUM(M61:M69)</f>
        <v>4663.5607</v>
      </c>
      <c r="D60" s="282"/>
      <c r="E60" s="336"/>
      <c r="F60" s="303"/>
      <c r="G60" s="305"/>
      <c r="H60" s="340"/>
      <c r="I60" s="303"/>
      <c r="J60" s="305"/>
      <c r="K60" s="304"/>
      <c r="L60" s="303"/>
      <c r="M60" s="305"/>
      <c r="N60" s="337"/>
      <c r="O60" s="130"/>
    </row>
    <row r="61" spans="1:15" ht="38.25" x14ac:dyDescent="0.2">
      <c r="A61" s="275" t="s">
        <v>844</v>
      </c>
      <c r="B61" s="276" t="s">
        <v>96</v>
      </c>
      <c r="C61" s="277" t="s">
        <v>21</v>
      </c>
      <c r="D61" s="278">
        <v>14.83</v>
      </c>
      <c r="E61" s="334"/>
      <c r="F61" s="335">
        <v>50.83</v>
      </c>
      <c r="G61" s="302">
        <f t="shared" si="0"/>
        <v>753.80889999999999</v>
      </c>
      <c r="H61" s="338"/>
      <c r="I61" s="335">
        <v>34.92</v>
      </c>
      <c r="J61" s="302">
        <f t="shared" si="1"/>
        <v>517.86360000000002</v>
      </c>
      <c r="K61" s="339"/>
      <c r="L61" s="335">
        <f t="shared" si="2"/>
        <v>85.75</v>
      </c>
      <c r="M61" s="302">
        <f t="shared" si="3"/>
        <v>1271.6724999999999</v>
      </c>
      <c r="O61" s="43"/>
    </row>
    <row r="62" spans="1:15" ht="38.25" x14ac:dyDescent="0.2">
      <c r="A62" s="275" t="s">
        <v>845</v>
      </c>
      <c r="B62" s="276" t="s">
        <v>98</v>
      </c>
      <c r="C62" s="277" t="s">
        <v>714</v>
      </c>
      <c r="D62" s="278">
        <v>1</v>
      </c>
      <c r="E62" s="334"/>
      <c r="F62" s="335">
        <v>109.57</v>
      </c>
      <c r="G62" s="302">
        <f t="shared" si="0"/>
        <v>109.57</v>
      </c>
      <c r="H62" s="338"/>
      <c r="I62" s="335">
        <v>64.37</v>
      </c>
      <c r="J62" s="302">
        <f t="shared" si="1"/>
        <v>64.37</v>
      </c>
      <c r="K62" s="339"/>
      <c r="L62" s="335">
        <f t="shared" si="2"/>
        <v>173.94</v>
      </c>
      <c r="M62" s="302">
        <f t="shared" si="3"/>
        <v>173.94</v>
      </c>
      <c r="O62" s="43"/>
    </row>
    <row r="63" spans="1:15" x14ac:dyDescent="0.2">
      <c r="A63" s="275" t="s">
        <v>846</v>
      </c>
      <c r="B63" s="276" t="s">
        <v>100</v>
      </c>
      <c r="C63" s="277" t="s">
        <v>21</v>
      </c>
      <c r="D63" s="278">
        <v>34.479999999999997</v>
      </c>
      <c r="E63" s="334"/>
      <c r="F63" s="335">
        <v>17.149999999999999</v>
      </c>
      <c r="G63" s="302">
        <f t="shared" si="0"/>
        <v>591.33199999999988</v>
      </c>
      <c r="H63" s="338"/>
      <c r="I63" s="335">
        <v>9.44</v>
      </c>
      <c r="J63" s="302">
        <f t="shared" si="1"/>
        <v>325.49119999999994</v>
      </c>
      <c r="K63" s="339"/>
      <c r="L63" s="335">
        <f t="shared" si="2"/>
        <v>26.589999999999996</v>
      </c>
      <c r="M63" s="302">
        <f t="shared" si="3"/>
        <v>916.82319999999982</v>
      </c>
      <c r="O63" s="43"/>
    </row>
    <row r="64" spans="1:15" x14ac:dyDescent="0.2">
      <c r="A64" s="275" t="s">
        <v>847</v>
      </c>
      <c r="B64" s="276" t="s">
        <v>102</v>
      </c>
      <c r="C64" s="277" t="s">
        <v>21</v>
      </c>
      <c r="D64" s="278">
        <v>34.479999999999997</v>
      </c>
      <c r="E64" s="334"/>
      <c r="F64" s="335">
        <v>2.96</v>
      </c>
      <c r="G64" s="302">
        <f t="shared" si="0"/>
        <v>102.06079999999999</v>
      </c>
      <c r="H64" s="338"/>
      <c r="I64" s="335">
        <v>1.68</v>
      </c>
      <c r="J64" s="302">
        <f t="shared" si="1"/>
        <v>57.926399999999994</v>
      </c>
      <c r="K64" s="339"/>
      <c r="L64" s="335">
        <f t="shared" si="2"/>
        <v>4.6399999999999997</v>
      </c>
      <c r="M64" s="302">
        <f t="shared" si="3"/>
        <v>159.98719999999997</v>
      </c>
      <c r="O64" s="43"/>
    </row>
    <row r="65" spans="1:15" x14ac:dyDescent="0.2">
      <c r="A65" s="275" t="s">
        <v>848</v>
      </c>
      <c r="B65" s="276" t="s">
        <v>104</v>
      </c>
      <c r="C65" s="277" t="s">
        <v>21</v>
      </c>
      <c r="D65" s="278">
        <v>18.920000000000002</v>
      </c>
      <c r="E65" s="334"/>
      <c r="F65" s="335">
        <v>8.43</v>
      </c>
      <c r="G65" s="302">
        <f t="shared" si="0"/>
        <v>159.4956</v>
      </c>
      <c r="H65" s="338"/>
      <c r="I65" s="335">
        <v>6.16</v>
      </c>
      <c r="J65" s="302">
        <f t="shared" si="1"/>
        <v>116.54720000000002</v>
      </c>
      <c r="K65" s="339"/>
      <c r="L65" s="335">
        <f t="shared" si="2"/>
        <v>14.59</v>
      </c>
      <c r="M65" s="302">
        <f t="shared" si="3"/>
        <v>276.0428</v>
      </c>
      <c r="O65" s="43"/>
    </row>
    <row r="66" spans="1:15" x14ac:dyDescent="0.2">
      <c r="A66" s="275" t="s">
        <v>849</v>
      </c>
      <c r="B66" s="276" t="s">
        <v>106</v>
      </c>
      <c r="C66" s="277" t="s">
        <v>37</v>
      </c>
      <c r="D66" s="278">
        <v>3</v>
      </c>
      <c r="E66" s="334"/>
      <c r="F66" s="335">
        <v>36.799999999999997</v>
      </c>
      <c r="G66" s="302">
        <f t="shared" si="0"/>
        <v>110.39999999999999</v>
      </c>
      <c r="H66" s="338"/>
      <c r="I66" s="335">
        <v>6.14</v>
      </c>
      <c r="J66" s="302">
        <f t="shared" si="1"/>
        <v>18.419999999999998</v>
      </c>
      <c r="K66" s="339"/>
      <c r="L66" s="335">
        <f t="shared" si="2"/>
        <v>42.94</v>
      </c>
      <c r="M66" s="302">
        <f t="shared" si="3"/>
        <v>128.82</v>
      </c>
      <c r="O66" s="43"/>
    </row>
    <row r="67" spans="1:15" ht="38.25" x14ac:dyDescent="0.2">
      <c r="A67" s="275" t="s">
        <v>850</v>
      </c>
      <c r="B67" s="276" t="s">
        <v>108</v>
      </c>
      <c r="C67" s="277" t="s">
        <v>37</v>
      </c>
      <c r="D67" s="278">
        <v>5</v>
      </c>
      <c r="E67" s="334"/>
      <c r="F67" s="335">
        <v>47.88</v>
      </c>
      <c r="G67" s="302">
        <f t="shared" si="0"/>
        <v>239.4</v>
      </c>
      <c r="H67" s="338"/>
      <c r="I67" s="335">
        <v>6.98</v>
      </c>
      <c r="J67" s="302">
        <f t="shared" si="1"/>
        <v>34.900000000000006</v>
      </c>
      <c r="K67" s="339"/>
      <c r="L67" s="335">
        <f t="shared" si="2"/>
        <v>54.86</v>
      </c>
      <c r="M67" s="302">
        <f t="shared" si="3"/>
        <v>274.3</v>
      </c>
      <c r="O67" s="43"/>
    </row>
    <row r="68" spans="1:15" ht="25.5" x14ac:dyDescent="0.2">
      <c r="A68" s="275" t="s">
        <v>851</v>
      </c>
      <c r="B68" s="276" t="s">
        <v>110</v>
      </c>
      <c r="C68" s="277" t="s">
        <v>37</v>
      </c>
      <c r="D68" s="278">
        <v>19</v>
      </c>
      <c r="E68" s="334"/>
      <c r="F68" s="335">
        <v>18.03</v>
      </c>
      <c r="G68" s="302">
        <f t="shared" si="0"/>
        <v>342.57000000000005</v>
      </c>
      <c r="H68" s="338"/>
      <c r="I68" s="335">
        <v>9.94</v>
      </c>
      <c r="J68" s="302">
        <f t="shared" si="1"/>
        <v>188.85999999999999</v>
      </c>
      <c r="K68" s="339"/>
      <c r="L68" s="335">
        <f t="shared" si="2"/>
        <v>27.97</v>
      </c>
      <c r="M68" s="302">
        <f t="shared" si="3"/>
        <v>531.42999999999995</v>
      </c>
      <c r="O68" s="43"/>
    </row>
    <row r="69" spans="1:15" ht="25.5" x14ac:dyDescent="0.2">
      <c r="A69" s="275" t="s">
        <v>852</v>
      </c>
      <c r="B69" s="276" t="s">
        <v>112</v>
      </c>
      <c r="C69" s="277" t="s">
        <v>21</v>
      </c>
      <c r="D69" s="278">
        <v>7.7</v>
      </c>
      <c r="E69" s="334"/>
      <c r="F69" s="335">
        <v>108.7</v>
      </c>
      <c r="G69" s="302">
        <f t="shared" si="0"/>
        <v>836.99</v>
      </c>
      <c r="H69" s="338"/>
      <c r="I69" s="335">
        <v>12.15</v>
      </c>
      <c r="J69" s="302">
        <f t="shared" si="1"/>
        <v>93.555000000000007</v>
      </c>
      <c r="K69" s="339"/>
      <c r="L69" s="335">
        <f t="shared" si="2"/>
        <v>120.85000000000001</v>
      </c>
      <c r="M69" s="302">
        <f t="shared" si="3"/>
        <v>930.54500000000007</v>
      </c>
      <c r="O69" s="43"/>
    </row>
    <row r="70" spans="1:15" s="133" customFormat="1" x14ac:dyDescent="0.2">
      <c r="A70" s="279" t="s">
        <v>802</v>
      </c>
      <c r="B70" s="280" t="s">
        <v>113</v>
      </c>
      <c r="C70" s="281">
        <f>SUM(M71:M74)</f>
        <v>9070.0400000000009</v>
      </c>
      <c r="D70" s="282"/>
      <c r="E70" s="336"/>
      <c r="F70" s="303"/>
      <c r="G70" s="305"/>
      <c r="H70" s="340"/>
      <c r="I70" s="303"/>
      <c r="J70" s="305"/>
      <c r="K70" s="304"/>
      <c r="L70" s="303"/>
      <c r="M70" s="305"/>
      <c r="N70" s="337"/>
      <c r="O70" s="130"/>
    </row>
    <row r="71" spans="1:15" ht="38.25" x14ac:dyDescent="0.2">
      <c r="A71" s="275" t="s">
        <v>853</v>
      </c>
      <c r="B71" s="276" t="s">
        <v>115</v>
      </c>
      <c r="C71" s="277" t="s">
        <v>26</v>
      </c>
      <c r="D71" s="278">
        <v>1</v>
      </c>
      <c r="E71" s="334"/>
      <c r="F71" s="335">
        <v>764.25</v>
      </c>
      <c r="G71" s="302">
        <f t="shared" si="0"/>
        <v>764.25</v>
      </c>
      <c r="H71" s="338"/>
      <c r="I71" s="335">
        <v>690.77</v>
      </c>
      <c r="J71" s="302">
        <f t="shared" si="1"/>
        <v>690.77</v>
      </c>
      <c r="K71" s="339"/>
      <c r="L71" s="335">
        <f t="shared" si="2"/>
        <v>1455.02</v>
      </c>
      <c r="M71" s="302">
        <f t="shared" si="3"/>
        <v>1455.02</v>
      </c>
      <c r="O71" s="43"/>
    </row>
    <row r="72" spans="1:15" ht="38.25" x14ac:dyDescent="0.2">
      <c r="A72" s="275" t="s">
        <v>813</v>
      </c>
      <c r="B72" s="276" t="s">
        <v>117</v>
      </c>
      <c r="C72" s="277" t="s">
        <v>26</v>
      </c>
      <c r="D72" s="278">
        <v>4</v>
      </c>
      <c r="E72" s="334"/>
      <c r="F72" s="335">
        <v>621.97</v>
      </c>
      <c r="G72" s="302">
        <f t="shared" si="0"/>
        <v>2487.88</v>
      </c>
      <c r="H72" s="338"/>
      <c r="I72" s="335">
        <v>563.34</v>
      </c>
      <c r="J72" s="302">
        <f t="shared" si="1"/>
        <v>2253.36</v>
      </c>
      <c r="K72" s="339"/>
      <c r="L72" s="335">
        <f t="shared" si="2"/>
        <v>1185.31</v>
      </c>
      <c r="M72" s="302">
        <f t="shared" si="3"/>
        <v>4741.24</v>
      </c>
      <c r="O72" s="43"/>
    </row>
    <row r="73" spans="1:15" ht="25.5" x14ac:dyDescent="0.2">
      <c r="A73" s="275" t="s">
        <v>854</v>
      </c>
      <c r="B73" s="276" t="s">
        <v>119</v>
      </c>
      <c r="C73" s="277" t="s">
        <v>26</v>
      </c>
      <c r="D73" s="278">
        <v>1</v>
      </c>
      <c r="E73" s="334"/>
      <c r="F73" s="335">
        <v>187.68</v>
      </c>
      <c r="G73" s="302">
        <f t="shared" si="0"/>
        <v>187.68</v>
      </c>
      <c r="H73" s="338"/>
      <c r="I73" s="335">
        <v>59.16</v>
      </c>
      <c r="J73" s="302">
        <f t="shared" si="1"/>
        <v>59.16</v>
      </c>
      <c r="K73" s="339"/>
      <c r="L73" s="335">
        <f t="shared" si="2"/>
        <v>246.84</v>
      </c>
      <c r="M73" s="302">
        <f t="shared" si="3"/>
        <v>246.84</v>
      </c>
      <c r="O73" s="43"/>
    </row>
    <row r="74" spans="1:15" ht="38.25" x14ac:dyDescent="0.2">
      <c r="A74" s="275" t="s">
        <v>855</v>
      </c>
      <c r="B74" s="276" t="s">
        <v>121</v>
      </c>
      <c r="C74" s="277" t="s">
        <v>714</v>
      </c>
      <c r="D74" s="278">
        <v>1</v>
      </c>
      <c r="E74" s="334"/>
      <c r="F74" s="335">
        <v>2431.81</v>
      </c>
      <c r="G74" s="302">
        <f t="shared" si="0"/>
        <v>2431.81</v>
      </c>
      <c r="H74" s="338"/>
      <c r="I74" s="335">
        <v>195.13</v>
      </c>
      <c r="J74" s="302">
        <f t="shared" si="1"/>
        <v>195.13</v>
      </c>
      <c r="K74" s="339"/>
      <c r="L74" s="335">
        <f t="shared" si="2"/>
        <v>2626.94</v>
      </c>
      <c r="M74" s="302">
        <f t="shared" si="3"/>
        <v>2626.94</v>
      </c>
      <c r="O74" s="43"/>
    </row>
    <row r="75" spans="1:15" s="133" customFormat="1" x14ac:dyDescent="0.2">
      <c r="A75" s="279" t="s">
        <v>803</v>
      </c>
      <c r="B75" s="280" t="s">
        <v>122</v>
      </c>
      <c r="C75" s="281">
        <f>SUM(M76:M77)</f>
        <v>2231.6</v>
      </c>
      <c r="D75" s="282"/>
      <c r="E75" s="336"/>
      <c r="F75" s="303"/>
      <c r="G75" s="305"/>
      <c r="H75" s="340"/>
      <c r="I75" s="303"/>
      <c r="J75" s="305"/>
      <c r="K75" s="304"/>
      <c r="L75" s="303"/>
      <c r="M75" s="305"/>
      <c r="N75" s="337"/>
      <c r="O75" s="130"/>
    </row>
    <row r="76" spans="1:15" ht="38.25" x14ac:dyDescent="0.2">
      <c r="A76" s="275" t="s">
        <v>856</v>
      </c>
      <c r="B76" s="276" t="s">
        <v>124</v>
      </c>
      <c r="C76" s="277" t="s">
        <v>26</v>
      </c>
      <c r="D76" s="278">
        <v>2</v>
      </c>
      <c r="E76" s="334"/>
      <c r="F76" s="335">
        <v>849.15</v>
      </c>
      <c r="G76" s="302">
        <f t="shared" si="0"/>
        <v>1698.3</v>
      </c>
      <c r="H76" s="338"/>
      <c r="I76" s="335">
        <v>145.36000000000001</v>
      </c>
      <c r="J76" s="302">
        <f t="shared" si="1"/>
        <v>290.72000000000003</v>
      </c>
      <c r="K76" s="339"/>
      <c r="L76" s="335">
        <f t="shared" si="2"/>
        <v>994.51</v>
      </c>
      <c r="M76" s="302">
        <f t="shared" si="3"/>
        <v>1989.02</v>
      </c>
      <c r="O76" s="43"/>
    </row>
    <row r="77" spans="1:15" ht="38.25" x14ac:dyDescent="0.2">
      <c r="A77" s="275" t="s">
        <v>814</v>
      </c>
      <c r="B77" s="276" t="s">
        <v>126</v>
      </c>
      <c r="C77" s="277" t="s">
        <v>21</v>
      </c>
      <c r="D77" s="278">
        <v>2</v>
      </c>
      <c r="E77" s="334"/>
      <c r="F77" s="335">
        <v>121.29</v>
      </c>
      <c r="G77" s="302">
        <f t="shared" si="0"/>
        <v>242.58</v>
      </c>
      <c r="H77" s="338"/>
      <c r="I77" s="335">
        <v>0</v>
      </c>
      <c r="J77" s="302">
        <f t="shared" si="1"/>
        <v>0</v>
      </c>
      <c r="K77" s="339"/>
      <c r="L77" s="335">
        <f t="shared" si="2"/>
        <v>121.29</v>
      </c>
      <c r="M77" s="302">
        <f t="shared" si="3"/>
        <v>242.58</v>
      </c>
      <c r="O77" s="43"/>
    </row>
    <row r="78" spans="1:15" s="133" customFormat="1" x14ac:dyDescent="0.2">
      <c r="A78" s="279" t="s">
        <v>804</v>
      </c>
      <c r="B78" s="280" t="s">
        <v>127</v>
      </c>
      <c r="C78" s="281">
        <f>SUM(M79)</f>
        <v>3146.78</v>
      </c>
      <c r="D78" s="282"/>
      <c r="E78" s="336"/>
      <c r="F78" s="303"/>
      <c r="G78" s="305"/>
      <c r="H78" s="340"/>
      <c r="I78" s="303"/>
      <c r="J78" s="305"/>
      <c r="K78" s="304"/>
      <c r="L78" s="303"/>
      <c r="M78" s="305"/>
      <c r="N78" s="337"/>
      <c r="O78" s="130"/>
    </row>
    <row r="79" spans="1:15" ht="38.25" x14ac:dyDescent="0.2">
      <c r="A79" s="275" t="s">
        <v>857</v>
      </c>
      <c r="B79" s="276" t="s">
        <v>129</v>
      </c>
      <c r="C79" s="277" t="s">
        <v>26</v>
      </c>
      <c r="D79" s="278">
        <v>1</v>
      </c>
      <c r="E79" s="334"/>
      <c r="F79" s="335">
        <v>3019.52</v>
      </c>
      <c r="G79" s="302">
        <f t="shared" si="0"/>
        <v>3019.52</v>
      </c>
      <c r="H79" s="338"/>
      <c r="I79" s="335">
        <v>127.26</v>
      </c>
      <c r="J79" s="302">
        <f t="shared" si="1"/>
        <v>127.26</v>
      </c>
      <c r="K79" s="339"/>
      <c r="L79" s="335">
        <f t="shared" si="2"/>
        <v>3146.78</v>
      </c>
      <c r="M79" s="302">
        <f t="shared" si="3"/>
        <v>3146.78</v>
      </c>
      <c r="O79" s="43"/>
    </row>
    <row r="80" spans="1:15" s="133" customFormat="1" x14ac:dyDescent="0.2">
      <c r="A80" s="279" t="s">
        <v>805</v>
      </c>
      <c r="B80" s="280" t="s">
        <v>130</v>
      </c>
      <c r="C80" s="281">
        <f>SUM(M81:M82)</f>
        <v>2829.25</v>
      </c>
      <c r="D80" s="282"/>
      <c r="E80" s="336"/>
      <c r="F80" s="303"/>
      <c r="G80" s="305"/>
      <c r="H80" s="340"/>
      <c r="I80" s="303"/>
      <c r="J80" s="305"/>
      <c r="K80" s="304"/>
      <c r="L80" s="303"/>
      <c r="M80" s="305"/>
      <c r="N80" s="337"/>
      <c r="O80" s="130"/>
    </row>
    <row r="81" spans="1:15" ht="38.25" x14ac:dyDescent="0.2">
      <c r="A81" s="275" t="s">
        <v>858</v>
      </c>
      <c r="B81" s="276" t="s">
        <v>132</v>
      </c>
      <c r="C81" s="277" t="s">
        <v>26</v>
      </c>
      <c r="D81" s="278">
        <v>8</v>
      </c>
      <c r="E81" s="334"/>
      <c r="F81" s="335">
        <v>181.48</v>
      </c>
      <c r="G81" s="302">
        <f t="shared" si="0"/>
        <v>1451.84</v>
      </c>
      <c r="H81" s="338"/>
      <c r="I81" s="335">
        <v>15.52</v>
      </c>
      <c r="J81" s="302">
        <f t="shared" si="1"/>
        <v>124.16</v>
      </c>
      <c r="K81" s="339"/>
      <c r="L81" s="335">
        <f t="shared" si="2"/>
        <v>197</v>
      </c>
      <c r="M81" s="302">
        <f t="shared" si="3"/>
        <v>1576</v>
      </c>
      <c r="O81" s="43"/>
    </row>
    <row r="82" spans="1:15" ht="25.5" x14ac:dyDescent="0.2">
      <c r="A82" s="275" t="s">
        <v>859</v>
      </c>
      <c r="B82" s="276" t="s">
        <v>134</v>
      </c>
      <c r="C82" s="277" t="s">
        <v>26</v>
      </c>
      <c r="D82" s="278">
        <v>9</v>
      </c>
      <c r="E82" s="334"/>
      <c r="F82" s="335">
        <v>123.73</v>
      </c>
      <c r="G82" s="302">
        <f t="shared" ref="G82:G142" si="4">F82*D82</f>
        <v>1113.57</v>
      </c>
      <c r="H82" s="338"/>
      <c r="I82" s="335">
        <v>15.52</v>
      </c>
      <c r="J82" s="302">
        <f t="shared" ref="J82:J142" si="5">I82*D82</f>
        <v>139.68</v>
      </c>
      <c r="K82" s="339"/>
      <c r="L82" s="335">
        <f t="shared" ref="L82:L142" si="6">F82+I82</f>
        <v>139.25</v>
      </c>
      <c r="M82" s="302">
        <f t="shared" ref="M82:M142" si="7">L82*D82</f>
        <v>1253.25</v>
      </c>
      <c r="O82" s="43"/>
    </row>
    <row r="83" spans="1:15" s="133" customFormat="1" x14ac:dyDescent="0.2">
      <c r="A83" s="279" t="s">
        <v>806</v>
      </c>
      <c r="B83" s="280" t="s">
        <v>136</v>
      </c>
      <c r="C83" s="281">
        <f>SUM(M84:M89)</f>
        <v>3058.2165</v>
      </c>
      <c r="D83" s="282"/>
      <c r="E83" s="336"/>
      <c r="F83" s="303"/>
      <c r="G83" s="305"/>
      <c r="H83" s="340"/>
      <c r="I83" s="303"/>
      <c r="J83" s="305"/>
      <c r="K83" s="304"/>
      <c r="L83" s="303"/>
      <c r="M83" s="305"/>
      <c r="N83" s="337"/>
      <c r="O83" s="130"/>
    </row>
    <row r="84" spans="1:15" ht="25.5" x14ac:dyDescent="0.2">
      <c r="A84" s="275" t="s">
        <v>860</v>
      </c>
      <c r="B84" s="276" t="s">
        <v>138</v>
      </c>
      <c r="C84" s="277" t="s">
        <v>21</v>
      </c>
      <c r="D84" s="278">
        <v>0.53</v>
      </c>
      <c r="E84" s="334"/>
      <c r="F84" s="335">
        <v>352.78</v>
      </c>
      <c r="G84" s="302">
        <f t="shared" si="4"/>
        <v>186.9734</v>
      </c>
      <c r="H84" s="338"/>
      <c r="I84" s="335">
        <v>56.68</v>
      </c>
      <c r="J84" s="302">
        <f t="shared" si="5"/>
        <v>30.040400000000002</v>
      </c>
      <c r="K84" s="339"/>
      <c r="L84" s="335">
        <f t="shared" si="6"/>
        <v>409.46</v>
      </c>
      <c r="M84" s="302">
        <f t="shared" si="7"/>
        <v>217.0138</v>
      </c>
      <c r="O84" s="43"/>
    </row>
    <row r="85" spans="1:15" ht="63.75" x14ac:dyDescent="0.2">
      <c r="A85" s="275" t="s">
        <v>862</v>
      </c>
      <c r="B85" s="276" t="s">
        <v>140</v>
      </c>
      <c r="C85" s="277" t="s">
        <v>26</v>
      </c>
      <c r="D85" s="278">
        <v>1</v>
      </c>
      <c r="E85" s="334"/>
      <c r="F85" s="335">
        <v>1069.05</v>
      </c>
      <c r="G85" s="302">
        <f t="shared" si="4"/>
        <v>1069.05</v>
      </c>
      <c r="H85" s="338"/>
      <c r="I85" s="335">
        <v>34.130000000000003</v>
      </c>
      <c r="J85" s="302">
        <f t="shared" si="5"/>
        <v>34.130000000000003</v>
      </c>
      <c r="K85" s="339"/>
      <c r="L85" s="335">
        <f t="shared" si="6"/>
        <v>1103.18</v>
      </c>
      <c r="M85" s="302">
        <f t="shared" si="7"/>
        <v>1103.18</v>
      </c>
      <c r="O85" s="43"/>
    </row>
    <row r="86" spans="1:15" ht="63.75" x14ac:dyDescent="0.2">
      <c r="A86" s="275" t="s">
        <v>863</v>
      </c>
      <c r="B86" s="276" t="s">
        <v>142</v>
      </c>
      <c r="C86" s="277" t="s">
        <v>26</v>
      </c>
      <c r="D86" s="278">
        <v>2</v>
      </c>
      <c r="E86" s="334"/>
      <c r="F86" s="335">
        <v>345.81</v>
      </c>
      <c r="G86" s="302">
        <f t="shared" si="4"/>
        <v>691.62</v>
      </c>
      <c r="H86" s="338"/>
      <c r="I86" s="335">
        <v>57.1</v>
      </c>
      <c r="J86" s="302">
        <f t="shared" si="5"/>
        <v>114.2</v>
      </c>
      <c r="K86" s="339"/>
      <c r="L86" s="335">
        <f t="shared" si="6"/>
        <v>402.91</v>
      </c>
      <c r="M86" s="302">
        <f t="shared" si="7"/>
        <v>805.82</v>
      </c>
      <c r="O86" s="43"/>
    </row>
    <row r="87" spans="1:15" ht="38.25" x14ac:dyDescent="0.2">
      <c r="A87" s="275" t="s">
        <v>864</v>
      </c>
      <c r="B87" s="276" t="s">
        <v>144</v>
      </c>
      <c r="C87" s="277" t="s">
        <v>37</v>
      </c>
      <c r="D87" s="278">
        <v>2.2599999999999998</v>
      </c>
      <c r="E87" s="334"/>
      <c r="F87" s="335">
        <v>121.76</v>
      </c>
      <c r="G87" s="302">
        <f t="shared" si="4"/>
        <v>275.17759999999998</v>
      </c>
      <c r="H87" s="338"/>
      <c r="I87" s="335">
        <v>12.66</v>
      </c>
      <c r="J87" s="302">
        <f t="shared" si="5"/>
        <v>28.611599999999999</v>
      </c>
      <c r="K87" s="339"/>
      <c r="L87" s="335">
        <f t="shared" si="6"/>
        <v>134.42000000000002</v>
      </c>
      <c r="M87" s="302">
        <f t="shared" si="7"/>
        <v>303.78919999999999</v>
      </c>
      <c r="O87" s="43"/>
    </row>
    <row r="88" spans="1:15" ht="25.5" x14ac:dyDescent="0.2">
      <c r="A88" s="275" t="s">
        <v>865</v>
      </c>
      <c r="B88" s="276" t="s">
        <v>146</v>
      </c>
      <c r="C88" s="277" t="s">
        <v>37</v>
      </c>
      <c r="D88" s="278">
        <v>0.65</v>
      </c>
      <c r="E88" s="334"/>
      <c r="F88" s="335">
        <v>60.88</v>
      </c>
      <c r="G88" s="302">
        <f t="shared" si="4"/>
        <v>39.572000000000003</v>
      </c>
      <c r="H88" s="338"/>
      <c r="I88" s="335">
        <v>6.33</v>
      </c>
      <c r="J88" s="302">
        <f t="shared" si="5"/>
        <v>4.1145000000000005</v>
      </c>
      <c r="K88" s="339"/>
      <c r="L88" s="335">
        <f t="shared" si="6"/>
        <v>67.210000000000008</v>
      </c>
      <c r="M88" s="302">
        <f t="shared" si="7"/>
        <v>43.686500000000009</v>
      </c>
      <c r="O88" s="43"/>
    </row>
    <row r="89" spans="1:15" ht="38.25" x14ac:dyDescent="0.2">
      <c r="A89" s="275" t="s">
        <v>866</v>
      </c>
      <c r="B89" s="276" t="s">
        <v>148</v>
      </c>
      <c r="C89" s="277" t="s">
        <v>37</v>
      </c>
      <c r="D89" s="278">
        <v>8.6999999999999993</v>
      </c>
      <c r="E89" s="334"/>
      <c r="F89" s="335">
        <v>60.88</v>
      </c>
      <c r="G89" s="302">
        <f t="shared" si="4"/>
        <v>529.65599999999995</v>
      </c>
      <c r="H89" s="338"/>
      <c r="I89" s="335">
        <v>6.33</v>
      </c>
      <c r="J89" s="302">
        <f t="shared" si="5"/>
        <v>55.070999999999998</v>
      </c>
      <c r="K89" s="339"/>
      <c r="L89" s="335">
        <f t="shared" si="6"/>
        <v>67.210000000000008</v>
      </c>
      <c r="M89" s="302">
        <f t="shared" si="7"/>
        <v>584.72699999999998</v>
      </c>
      <c r="O89" s="43"/>
    </row>
    <row r="90" spans="1:15" s="133" customFormat="1" x14ac:dyDescent="0.2">
      <c r="A90" s="279" t="s">
        <v>135</v>
      </c>
      <c r="B90" s="280" t="s">
        <v>150</v>
      </c>
      <c r="C90" s="281">
        <f>SUM(M91:M105)</f>
        <v>11799.668299999998</v>
      </c>
      <c r="D90" s="282"/>
      <c r="E90" s="336"/>
      <c r="F90" s="303"/>
      <c r="G90" s="305"/>
      <c r="H90" s="340"/>
      <c r="I90" s="303"/>
      <c r="J90" s="305"/>
      <c r="K90" s="304"/>
      <c r="L90" s="303"/>
      <c r="M90" s="305"/>
      <c r="N90" s="337"/>
      <c r="O90" s="130"/>
    </row>
    <row r="91" spans="1:15" x14ac:dyDescent="0.2">
      <c r="A91" s="275" t="s">
        <v>867</v>
      </c>
      <c r="B91" s="276" t="s">
        <v>152</v>
      </c>
      <c r="C91" s="277" t="s">
        <v>714</v>
      </c>
      <c r="D91" s="278">
        <v>1</v>
      </c>
      <c r="E91" s="334"/>
      <c r="F91" s="335">
        <v>19.86</v>
      </c>
      <c r="G91" s="302">
        <f t="shared" si="4"/>
        <v>19.86</v>
      </c>
      <c r="H91" s="338"/>
      <c r="I91" s="335">
        <v>4.8899999999999997</v>
      </c>
      <c r="J91" s="302">
        <f t="shared" si="5"/>
        <v>4.8899999999999997</v>
      </c>
      <c r="K91" s="339"/>
      <c r="L91" s="335">
        <f t="shared" si="6"/>
        <v>24.75</v>
      </c>
      <c r="M91" s="302">
        <f t="shared" si="7"/>
        <v>24.75</v>
      </c>
      <c r="O91" s="43"/>
    </row>
    <row r="92" spans="1:15" ht="25.5" x14ac:dyDescent="0.2">
      <c r="A92" s="275" t="s">
        <v>868</v>
      </c>
      <c r="B92" s="276" t="s">
        <v>154</v>
      </c>
      <c r="C92" s="277" t="s">
        <v>37</v>
      </c>
      <c r="D92" s="278">
        <v>138.5</v>
      </c>
      <c r="E92" s="334"/>
      <c r="F92" s="335">
        <v>23.9</v>
      </c>
      <c r="G92" s="302">
        <f t="shared" si="4"/>
        <v>3310.1499999999996</v>
      </c>
      <c r="H92" s="338"/>
      <c r="I92" s="335">
        <v>8.06</v>
      </c>
      <c r="J92" s="302">
        <f t="shared" si="5"/>
        <v>1116.3100000000002</v>
      </c>
      <c r="K92" s="339"/>
      <c r="L92" s="335">
        <f t="shared" si="6"/>
        <v>31.96</v>
      </c>
      <c r="M92" s="302">
        <f t="shared" si="7"/>
        <v>4426.46</v>
      </c>
      <c r="O92" s="43"/>
    </row>
    <row r="93" spans="1:15" ht="25.5" x14ac:dyDescent="0.2">
      <c r="A93" s="275" t="s">
        <v>870</v>
      </c>
      <c r="B93" s="276" t="s">
        <v>156</v>
      </c>
      <c r="C93" s="277" t="s">
        <v>21</v>
      </c>
      <c r="D93" s="278">
        <v>1.1000000000000001</v>
      </c>
      <c r="E93" s="334"/>
      <c r="F93" s="335">
        <v>343.06</v>
      </c>
      <c r="G93" s="302">
        <f t="shared" si="4"/>
        <v>377.36600000000004</v>
      </c>
      <c r="H93" s="338"/>
      <c r="I93" s="335">
        <v>15.02</v>
      </c>
      <c r="J93" s="302">
        <f t="shared" si="5"/>
        <v>16.522000000000002</v>
      </c>
      <c r="K93" s="339"/>
      <c r="L93" s="335">
        <f t="shared" si="6"/>
        <v>358.08</v>
      </c>
      <c r="M93" s="302">
        <f t="shared" si="7"/>
        <v>393.88800000000003</v>
      </c>
      <c r="O93" s="43"/>
    </row>
    <row r="94" spans="1:15" x14ac:dyDescent="0.2">
      <c r="A94" s="275" t="s">
        <v>871</v>
      </c>
      <c r="B94" s="276" t="s">
        <v>158</v>
      </c>
      <c r="C94" s="277" t="s">
        <v>21</v>
      </c>
      <c r="D94" s="278">
        <v>4.6399999999999997</v>
      </c>
      <c r="E94" s="334"/>
      <c r="F94" s="335">
        <v>573.34</v>
      </c>
      <c r="G94" s="302">
        <f t="shared" si="4"/>
        <v>2660.2975999999999</v>
      </c>
      <c r="H94" s="338"/>
      <c r="I94" s="335">
        <v>5.47</v>
      </c>
      <c r="J94" s="302">
        <f t="shared" si="5"/>
        <v>25.380799999999997</v>
      </c>
      <c r="K94" s="339"/>
      <c r="L94" s="335">
        <f t="shared" si="6"/>
        <v>578.81000000000006</v>
      </c>
      <c r="M94" s="302">
        <f t="shared" si="7"/>
        <v>2685.6784000000002</v>
      </c>
      <c r="O94" s="43"/>
    </row>
    <row r="95" spans="1:15" ht="38.25" x14ac:dyDescent="0.2">
      <c r="A95" s="275" t="s">
        <v>872</v>
      </c>
      <c r="B95" s="276" t="s">
        <v>160</v>
      </c>
      <c r="C95" s="277" t="s">
        <v>26</v>
      </c>
      <c r="D95" s="278">
        <v>2</v>
      </c>
      <c r="E95" s="334"/>
      <c r="F95" s="335">
        <v>255.27</v>
      </c>
      <c r="G95" s="302">
        <f t="shared" si="4"/>
        <v>510.54</v>
      </c>
      <c r="H95" s="338"/>
      <c r="I95" s="335">
        <v>135.01</v>
      </c>
      <c r="J95" s="302">
        <f t="shared" si="5"/>
        <v>270.02</v>
      </c>
      <c r="K95" s="339"/>
      <c r="L95" s="335">
        <f t="shared" si="6"/>
        <v>390.28</v>
      </c>
      <c r="M95" s="302">
        <f t="shared" si="7"/>
        <v>780.56</v>
      </c>
      <c r="O95" s="43"/>
    </row>
    <row r="96" spans="1:15" x14ac:dyDescent="0.2">
      <c r="A96" s="275" t="s">
        <v>869</v>
      </c>
      <c r="B96" s="276" t="s">
        <v>162</v>
      </c>
      <c r="C96" s="277" t="s">
        <v>21</v>
      </c>
      <c r="D96" s="278">
        <v>1.6</v>
      </c>
      <c r="E96" s="334"/>
      <c r="F96" s="335">
        <v>116.62</v>
      </c>
      <c r="G96" s="302">
        <f t="shared" si="4"/>
        <v>186.59200000000001</v>
      </c>
      <c r="H96" s="338"/>
      <c r="I96" s="335">
        <v>105.12</v>
      </c>
      <c r="J96" s="302">
        <f t="shared" si="5"/>
        <v>168.19200000000001</v>
      </c>
      <c r="K96" s="339"/>
      <c r="L96" s="335">
        <f t="shared" si="6"/>
        <v>221.74</v>
      </c>
      <c r="M96" s="302">
        <f t="shared" si="7"/>
        <v>354.78400000000005</v>
      </c>
      <c r="O96" s="43"/>
    </row>
    <row r="97" spans="1:15" ht="38.25" x14ac:dyDescent="0.2">
      <c r="A97" s="275" t="s">
        <v>873</v>
      </c>
      <c r="B97" s="276" t="s">
        <v>164</v>
      </c>
      <c r="C97" s="277" t="s">
        <v>21</v>
      </c>
      <c r="D97" s="278">
        <v>2</v>
      </c>
      <c r="E97" s="334"/>
      <c r="F97" s="335">
        <v>236.41</v>
      </c>
      <c r="G97" s="302">
        <f t="shared" si="4"/>
        <v>472.82</v>
      </c>
      <c r="H97" s="338"/>
      <c r="I97" s="335">
        <v>21.24</v>
      </c>
      <c r="J97" s="302">
        <f t="shared" si="5"/>
        <v>42.48</v>
      </c>
      <c r="K97" s="339"/>
      <c r="L97" s="335">
        <f t="shared" si="6"/>
        <v>257.64999999999998</v>
      </c>
      <c r="M97" s="302">
        <f t="shared" si="7"/>
        <v>515.29999999999995</v>
      </c>
      <c r="O97" s="43"/>
    </row>
    <row r="98" spans="1:15" ht="38.25" x14ac:dyDescent="0.2">
      <c r="A98" s="275" t="s">
        <v>874</v>
      </c>
      <c r="B98" s="276" t="s">
        <v>166</v>
      </c>
      <c r="C98" s="277" t="s">
        <v>6</v>
      </c>
      <c r="D98" s="278">
        <v>0.35</v>
      </c>
      <c r="E98" s="334"/>
      <c r="F98" s="335">
        <v>556.35</v>
      </c>
      <c r="G98" s="302">
        <f t="shared" si="4"/>
        <v>194.7225</v>
      </c>
      <c r="H98" s="338"/>
      <c r="I98" s="335">
        <v>69.819999999999993</v>
      </c>
      <c r="J98" s="302">
        <f t="shared" si="5"/>
        <v>24.436999999999998</v>
      </c>
      <c r="K98" s="339"/>
      <c r="L98" s="335">
        <f t="shared" si="6"/>
        <v>626.17000000000007</v>
      </c>
      <c r="M98" s="302">
        <f t="shared" si="7"/>
        <v>219.15950000000001</v>
      </c>
      <c r="O98" s="43"/>
    </row>
    <row r="99" spans="1:15" x14ac:dyDescent="0.2">
      <c r="A99" s="275" t="s">
        <v>875</v>
      </c>
      <c r="B99" s="276" t="s">
        <v>168</v>
      </c>
      <c r="C99" s="277" t="s">
        <v>26</v>
      </c>
      <c r="D99" s="278">
        <v>1</v>
      </c>
      <c r="E99" s="334"/>
      <c r="F99" s="335">
        <v>268.20999999999998</v>
      </c>
      <c r="G99" s="302">
        <f t="shared" si="4"/>
        <v>268.20999999999998</v>
      </c>
      <c r="H99" s="338"/>
      <c r="I99" s="335">
        <v>124.36</v>
      </c>
      <c r="J99" s="302">
        <f t="shared" si="5"/>
        <v>124.36</v>
      </c>
      <c r="K99" s="339"/>
      <c r="L99" s="335">
        <f t="shared" si="6"/>
        <v>392.57</v>
      </c>
      <c r="M99" s="302">
        <f t="shared" si="7"/>
        <v>392.57</v>
      </c>
      <c r="O99" s="43"/>
    </row>
    <row r="100" spans="1:15" x14ac:dyDescent="0.2">
      <c r="A100" s="275" t="s">
        <v>876</v>
      </c>
      <c r="B100" s="276" t="s">
        <v>170</v>
      </c>
      <c r="C100" s="277" t="s">
        <v>12</v>
      </c>
      <c r="D100" s="278">
        <v>8</v>
      </c>
      <c r="E100" s="334"/>
      <c r="F100" s="335">
        <v>6.92</v>
      </c>
      <c r="G100" s="302">
        <f t="shared" si="4"/>
        <v>55.36</v>
      </c>
      <c r="H100" s="338"/>
      <c r="I100" s="335">
        <v>15.94</v>
      </c>
      <c r="J100" s="302">
        <f t="shared" si="5"/>
        <v>127.52</v>
      </c>
      <c r="K100" s="339"/>
      <c r="L100" s="335">
        <f t="shared" si="6"/>
        <v>22.86</v>
      </c>
      <c r="M100" s="302">
        <f t="shared" si="7"/>
        <v>182.88</v>
      </c>
      <c r="O100" s="43"/>
    </row>
    <row r="101" spans="1:15" x14ac:dyDescent="0.2">
      <c r="A101" s="275" t="s">
        <v>877</v>
      </c>
      <c r="B101" s="276" t="s">
        <v>172</v>
      </c>
      <c r="C101" s="277" t="s">
        <v>21</v>
      </c>
      <c r="D101" s="278">
        <v>518</v>
      </c>
      <c r="E101" s="334"/>
      <c r="F101" s="335">
        <v>0.66</v>
      </c>
      <c r="G101" s="302">
        <f t="shared" si="4"/>
        <v>341.88</v>
      </c>
      <c r="H101" s="338"/>
      <c r="I101" s="335">
        <v>1.03</v>
      </c>
      <c r="J101" s="302">
        <f t="shared" si="5"/>
        <v>533.54</v>
      </c>
      <c r="K101" s="339"/>
      <c r="L101" s="335">
        <f t="shared" si="6"/>
        <v>1.69</v>
      </c>
      <c r="M101" s="302">
        <f t="shared" si="7"/>
        <v>875.42</v>
      </c>
      <c r="O101" s="43"/>
    </row>
    <row r="102" spans="1:15" x14ac:dyDescent="0.2">
      <c r="A102" s="275" t="s">
        <v>878</v>
      </c>
      <c r="B102" s="276" t="s">
        <v>174</v>
      </c>
      <c r="C102" s="277" t="s">
        <v>21</v>
      </c>
      <c r="D102" s="278">
        <v>72.56</v>
      </c>
      <c r="E102" s="334"/>
      <c r="F102" s="335">
        <v>1.96</v>
      </c>
      <c r="G102" s="302">
        <f t="shared" si="4"/>
        <v>142.2176</v>
      </c>
      <c r="H102" s="338"/>
      <c r="I102" s="335">
        <v>0.98</v>
      </c>
      <c r="J102" s="302">
        <f t="shared" si="5"/>
        <v>71.108800000000002</v>
      </c>
      <c r="K102" s="339"/>
      <c r="L102" s="335">
        <f t="shared" si="6"/>
        <v>2.94</v>
      </c>
      <c r="M102" s="302">
        <f t="shared" si="7"/>
        <v>213.32640000000001</v>
      </c>
      <c r="O102" s="43"/>
    </row>
    <row r="103" spans="1:15" ht="25.5" x14ac:dyDescent="0.2">
      <c r="A103" s="275" t="s">
        <v>879</v>
      </c>
      <c r="B103" s="276" t="s">
        <v>176</v>
      </c>
      <c r="C103" s="277" t="s">
        <v>21</v>
      </c>
      <c r="D103" s="278">
        <v>80</v>
      </c>
      <c r="E103" s="334"/>
      <c r="F103" s="335">
        <v>0.5</v>
      </c>
      <c r="G103" s="302">
        <f t="shared" si="4"/>
        <v>40</v>
      </c>
      <c r="H103" s="338"/>
      <c r="I103" s="335">
        <v>0.76</v>
      </c>
      <c r="J103" s="302">
        <f t="shared" si="5"/>
        <v>60.8</v>
      </c>
      <c r="K103" s="339"/>
      <c r="L103" s="335">
        <f t="shared" si="6"/>
        <v>1.26</v>
      </c>
      <c r="M103" s="302">
        <f t="shared" si="7"/>
        <v>100.8</v>
      </c>
      <c r="O103" s="43"/>
    </row>
    <row r="104" spans="1:15" ht="38.25" x14ac:dyDescent="0.2">
      <c r="A104" s="275" t="s">
        <v>880</v>
      </c>
      <c r="B104" s="276" t="s">
        <v>178</v>
      </c>
      <c r="C104" s="277" t="s">
        <v>37</v>
      </c>
      <c r="D104" s="278">
        <v>4.2</v>
      </c>
      <c r="E104" s="334"/>
      <c r="F104" s="335">
        <v>49.76</v>
      </c>
      <c r="G104" s="302">
        <f t="shared" si="4"/>
        <v>208.99199999999999</v>
      </c>
      <c r="H104" s="338"/>
      <c r="I104" s="335">
        <v>0</v>
      </c>
      <c r="J104" s="302">
        <f t="shared" si="5"/>
        <v>0</v>
      </c>
      <c r="K104" s="339"/>
      <c r="L104" s="335">
        <f t="shared" si="6"/>
        <v>49.76</v>
      </c>
      <c r="M104" s="302">
        <f t="shared" si="7"/>
        <v>208.99199999999999</v>
      </c>
      <c r="O104" s="43"/>
    </row>
    <row r="105" spans="1:15" ht="25.5" x14ac:dyDescent="0.2">
      <c r="A105" s="275" t="s">
        <v>881</v>
      </c>
      <c r="B105" s="276" t="s">
        <v>180</v>
      </c>
      <c r="C105" s="277" t="s">
        <v>715</v>
      </c>
      <c r="D105" s="278">
        <v>30</v>
      </c>
      <c r="E105" s="334"/>
      <c r="F105" s="335">
        <v>6.2</v>
      </c>
      <c r="G105" s="302">
        <f t="shared" si="4"/>
        <v>186</v>
      </c>
      <c r="H105" s="338"/>
      <c r="I105" s="335">
        <v>7.97</v>
      </c>
      <c r="J105" s="302">
        <f t="shared" si="5"/>
        <v>239.1</v>
      </c>
      <c r="K105" s="339"/>
      <c r="L105" s="335">
        <f t="shared" si="6"/>
        <v>14.17</v>
      </c>
      <c r="M105" s="302">
        <f t="shared" si="7"/>
        <v>425.1</v>
      </c>
      <c r="O105" s="43"/>
    </row>
    <row r="106" spans="1:15" s="133" customFormat="1" x14ac:dyDescent="0.2">
      <c r="A106" s="279" t="s">
        <v>807</v>
      </c>
      <c r="B106" s="280" t="s">
        <v>182</v>
      </c>
      <c r="C106" s="281">
        <f>SUM(M107:M113)</f>
        <v>26424.237699999998</v>
      </c>
      <c r="D106" s="282"/>
      <c r="E106" s="336"/>
      <c r="F106" s="303"/>
      <c r="G106" s="305"/>
      <c r="H106" s="340"/>
      <c r="I106" s="303"/>
      <c r="J106" s="305"/>
      <c r="K106" s="304"/>
      <c r="L106" s="303"/>
      <c r="M106" s="305"/>
      <c r="N106" s="337"/>
      <c r="O106" s="130"/>
    </row>
    <row r="107" spans="1:15" ht="25.5" x14ac:dyDescent="0.2">
      <c r="A107" s="275" t="s">
        <v>882</v>
      </c>
      <c r="B107" s="276" t="s">
        <v>184</v>
      </c>
      <c r="C107" s="277" t="s">
        <v>21</v>
      </c>
      <c r="D107" s="278">
        <v>201</v>
      </c>
      <c r="E107" s="334"/>
      <c r="F107" s="335">
        <v>7.32</v>
      </c>
      <c r="G107" s="302">
        <f t="shared" si="4"/>
        <v>1471.3200000000002</v>
      </c>
      <c r="H107" s="338"/>
      <c r="I107" s="335">
        <v>4.91</v>
      </c>
      <c r="J107" s="302">
        <f t="shared" si="5"/>
        <v>986.91000000000008</v>
      </c>
      <c r="K107" s="339"/>
      <c r="L107" s="335">
        <f t="shared" si="6"/>
        <v>12.23</v>
      </c>
      <c r="M107" s="302">
        <f t="shared" si="7"/>
        <v>2458.23</v>
      </c>
      <c r="O107" s="43"/>
    </row>
    <row r="108" spans="1:15" x14ac:dyDescent="0.2">
      <c r="A108" s="275" t="s">
        <v>883</v>
      </c>
      <c r="B108" s="276" t="s">
        <v>186</v>
      </c>
      <c r="C108" s="277" t="s">
        <v>21</v>
      </c>
      <c r="D108" s="278">
        <v>201</v>
      </c>
      <c r="E108" s="334"/>
      <c r="F108" s="335">
        <v>25.71</v>
      </c>
      <c r="G108" s="302">
        <f t="shared" si="4"/>
        <v>5167.71</v>
      </c>
      <c r="H108" s="338"/>
      <c r="I108" s="335">
        <v>9.44</v>
      </c>
      <c r="J108" s="302">
        <f t="shared" si="5"/>
        <v>1897.4399999999998</v>
      </c>
      <c r="K108" s="339"/>
      <c r="L108" s="335">
        <f t="shared" si="6"/>
        <v>35.15</v>
      </c>
      <c r="M108" s="302">
        <f t="shared" si="7"/>
        <v>7065.15</v>
      </c>
      <c r="O108" s="43"/>
    </row>
    <row r="109" spans="1:15" x14ac:dyDescent="0.2">
      <c r="A109" s="275" t="s">
        <v>884</v>
      </c>
      <c r="B109" s="276" t="s">
        <v>102</v>
      </c>
      <c r="C109" s="277" t="s">
        <v>21</v>
      </c>
      <c r="D109" s="278">
        <v>201</v>
      </c>
      <c r="E109" s="334"/>
      <c r="F109" s="335">
        <v>2.96</v>
      </c>
      <c r="G109" s="302">
        <f t="shared" si="4"/>
        <v>594.96</v>
      </c>
      <c r="H109" s="338"/>
      <c r="I109" s="335">
        <v>1.68</v>
      </c>
      <c r="J109" s="302">
        <f t="shared" si="5"/>
        <v>337.68</v>
      </c>
      <c r="K109" s="339"/>
      <c r="L109" s="335">
        <f t="shared" si="6"/>
        <v>4.6399999999999997</v>
      </c>
      <c r="M109" s="302">
        <f t="shared" si="7"/>
        <v>932.64</v>
      </c>
      <c r="O109" s="43"/>
    </row>
    <row r="110" spans="1:15" ht="38.25" x14ac:dyDescent="0.2">
      <c r="A110" s="275" t="s">
        <v>885</v>
      </c>
      <c r="B110" s="276" t="s">
        <v>188</v>
      </c>
      <c r="C110" s="277" t="s">
        <v>21</v>
      </c>
      <c r="D110" s="278">
        <v>88</v>
      </c>
      <c r="E110" s="334"/>
      <c r="F110" s="335">
        <v>97.38</v>
      </c>
      <c r="G110" s="302">
        <f t="shared" si="4"/>
        <v>8569.4399999999987</v>
      </c>
      <c r="H110" s="338"/>
      <c r="I110" s="335">
        <v>17.29</v>
      </c>
      <c r="J110" s="302">
        <f t="shared" si="5"/>
        <v>1521.52</v>
      </c>
      <c r="K110" s="339"/>
      <c r="L110" s="335">
        <f t="shared" si="6"/>
        <v>114.66999999999999</v>
      </c>
      <c r="M110" s="302">
        <f t="shared" si="7"/>
        <v>10090.959999999999</v>
      </c>
      <c r="O110" s="43"/>
    </row>
    <row r="111" spans="1:15" ht="63.75" x14ac:dyDescent="0.2">
      <c r="A111" s="275" t="s">
        <v>886</v>
      </c>
      <c r="B111" s="276" t="s">
        <v>190</v>
      </c>
      <c r="C111" s="277" t="s">
        <v>21</v>
      </c>
      <c r="D111" s="278">
        <v>2.0699999999999998</v>
      </c>
      <c r="E111" s="334"/>
      <c r="F111" s="335">
        <v>46.56</v>
      </c>
      <c r="G111" s="302">
        <f t="shared" si="4"/>
        <v>96.379199999999997</v>
      </c>
      <c r="H111" s="338"/>
      <c r="I111" s="335">
        <v>24.87</v>
      </c>
      <c r="J111" s="302">
        <f t="shared" si="5"/>
        <v>51.480899999999998</v>
      </c>
      <c r="K111" s="339"/>
      <c r="L111" s="335">
        <f t="shared" si="6"/>
        <v>71.430000000000007</v>
      </c>
      <c r="M111" s="302">
        <f t="shared" si="7"/>
        <v>147.86009999999999</v>
      </c>
      <c r="O111" s="43"/>
    </row>
    <row r="112" spans="1:15" ht="25.5" x14ac:dyDescent="0.2">
      <c r="A112" s="275" t="s">
        <v>887</v>
      </c>
      <c r="B112" s="276" t="s">
        <v>192</v>
      </c>
      <c r="C112" s="277" t="s">
        <v>21</v>
      </c>
      <c r="D112" s="278">
        <v>201</v>
      </c>
      <c r="E112" s="334"/>
      <c r="F112" s="335">
        <v>17.75</v>
      </c>
      <c r="G112" s="302">
        <f t="shared" si="4"/>
        <v>3567.75</v>
      </c>
      <c r="H112" s="338"/>
      <c r="I112" s="335">
        <v>9.7100000000000009</v>
      </c>
      <c r="J112" s="302">
        <f t="shared" si="5"/>
        <v>1951.7100000000003</v>
      </c>
      <c r="K112" s="339"/>
      <c r="L112" s="335">
        <f t="shared" si="6"/>
        <v>27.46</v>
      </c>
      <c r="M112" s="302">
        <f t="shared" si="7"/>
        <v>5519.46</v>
      </c>
      <c r="O112" s="43"/>
    </row>
    <row r="113" spans="1:15" ht="25.5" x14ac:dyDescent="0.2">
      <c r="A113" s="275" t="s">
        <v>888</v>
      </c>
      <c r="B113" s="276" t="s">
        <v>194</v>
      </c>
      <c r="C113" s="277" t="s">
        <v>21</v>
      </c>
      <c r="D113" s="278">
        <v>4.88</v>
      </c>
      <c r="E113" s="334"/>
      <c r="F113" s="335">
        <v>31.06</v>
      </c>
      <c r="G113" s="302">
        <f t="shared" si="4"/>
        <v>151.5728</v>
      </c>
      <c r="H113" s="338"/>
      <c r="I113" s="335">
        <v>11.96</v>
      </c>
      <c r="J113" s="302">
        <f t="shared" si="5"/>
        <v>58.364800000000002</v>
      </c>
      <c r="K113" s="339"/>
      <c r="L113" s="335">
        <f t="shared" si="6"/>
        <v>43.019999999999996</v>
      </c>
      <c r="M113" s="302">
        <f t="shared" si="7"/>
        <v>209.93759999999997</v>
      </c>
      <c r="O113" s="43"/>
    </row>
    <row r="114" spans="1:15" s="133" customFormat="1" x14ac:dyDescent="0.2">
      <c r="A114" s="279" t="s">
        <v>149</v>
      </c>
      <c r="B114" s="280" t="s">
        <v>196</v>
      </c>
      <c r="C114" s="281">
        <f>SUM(M115:M130)</f>
        <v>5766.8499999999995</v>
      </c>
      <c r="D114" s="282"/>
      <c r="E114" s="336"/>
      <c r="F114" s="303"/>
      <c r="G114" s="305"/>
      <c r="H114" s="340"/>
      <c r="I114" s="303"/>
      <c r="J114" s="305"/>
      <c r="K114" s="304"/>
      <c r="L114" s="303"/>
      <c r="M114" s="305"/>
      <c r="N114" s="337"/>
      <c r="O114" s="130"/>
    </row>
    <row r="115" spans="1:15" ht="25.5" x14ac:dyDescent="0.2">
      <c r="A115" s="275" t="s">
        <v>889</v>
      </c>
      <c r="B115" s="276" t="s">
        <v>198</v>
      </c>
      <c r="C115" s="277" t="s">
        <v>26</v>
      </c>
      <c r="D115" s="278">
        <v>2</v>
      </c>
      <c r="E115" s="334"/>
      <c r="F115" s="335">
        <v>336.77</v>
      </c>
      <c r="G115" s="302">
        <f t="shared" si="4"/>
        <v>673.54</v>
      </c>
      <c r="H115" s="338"/>
      <c r="I115" s="335">
        <v>18.25</v>
      </c>
      <c r="J115" s="302">
        <f t="shared" si="5"/>
        <v>36.5</v>
      </c>
      <c r="K115" s="339"/>
      <c r="L115" s="335">
        <f t="shared" si="6"/>
        <v>355.02</v>
      </c>
      <c r="M115" s="302">
        <f t="shared" si="7"/>
        <v>710.04</v>
      </c>
      <c r="O115" s="43"/>
    </row>
    <row r="116" spans="1:15" ht="25.5" x14ac:dyDescent="0.2">
      <c r="A116" s="275" t="s">
        <v>890</v>
      </c>
      <c r="B116" s="276" t="s">
        <v>200</v>
      </c>
      <c r="C116" s="277" t="s">
        <v>26</v>
      </c>
      <c r="D116" s="278">
        <v>4</v>
      </c>
      <c r="E116" s="334"/>
      <c r="F116" s="335">
        <v>7.91</v>
      </c>
      <c r="G116" s="302">
        <f t="shared" si="4"/>
        <v>31.64</v>
      </c>
      <c r="H116" s="338"/>
      <c r="I116" s="335">
        <v>18.25</v>
      </c>
      <c r="J116" s="302">
        <f t="shared" si="5"/>
        <v>73</v>
      </c>
      <c r="K116" s="339"/>
      <c r="L116" s="335">
        <f t="shared" si="6"/>
        <v>26.16</v>
      </c>
      <c r="M116" s="302">
        <f t="shared" si="7"/>
        <v>104.64</v>
      </c>
      <c r="O116" s="43"/>
    </row>
    <row r="117" spans="1:15" ht="25.5" x14ac:dyDescent="0.2">
      <c r="A117" s="275" t="s">
        <v>891</v>
      </c>
      <c r="B117" s="276" t="s">
        <v>202</v>
      </c>
      <c r="C117" s="277" t="s">
        <v>26</v>
      </c>
      <c r="D117" s="278">
        <v>4</v>
      </c>
      <c r="E117" s="334"/>
      <c r="F117" s="335">
        <v>106.86</v>
      </c>
      <c r="G117" s="302">
        <f t="shared" si="4"/>
        <v>427.44</v>
      </c>
      <c r="H117" s="338"/>
      <c r="I117" s="335">
        <v>8.8000000000000007</v>
      </c>
      <c r="J117" s="302">
        <f t="shared" si="5"/>
        <v>35.200000000000003</v>
      </c>
      <c r="K117" s="339"/>
      <c r="L117" s="335">
        <f t="shared" si="6"/>
        <v>115.66</v>
      </c>
      <c r="M117" s="302">
        <f t="shared" si="7"/>
        <v>462.64</v>
      </c>
      <c r="O117" s="43"/>
    </row>
    <row r="118" spans="1:15" ht="25.5" x14ac:dyDescent="0.2">
      <c r="A118" s="275" t="s">
        <v>892</v>
      </c>
      <c r="B118" s="276" t="s">
        <v>204</v>
      </c>
      <c r="C118" s="277" t="s">
        <v>26</v>
      </c>
      <c r="D118" s="278">
        <v>2</v>
      </c>
      <c r="E118" s="334"/>
      <c r="F118" s="335">
        <v>153.6</v>
      </c>
      <c r="G118" s="302">
        <f t="shared" si="4"/>
        <v>307.2</v>
      </c>
      <c r="H118" s="338"/>
      <c r="I118" s="335">
        <v>8.8000000000000007</v>
      </c>
      <c r="J118" s="302">
        <f t="shared" si="5"/>
        <v>17.600000000000001</v>
      </c>
      <c r="K118" s="339"/>
      <c r="L118" s="335">
        <f t="shared" si="6"/>
        <v>162.4</v>
      </c>
      <c r="M118" s="302">
        <f t="shared" si="7"/>
        <v>324.8</v>
      </c>
      <c r="O118" s="43"/>
    </row>
    <row r="119" spans="1:15" x14ac:dyDescent="0.2">
      <c r="A119" s="275" t="s">
        <v>893</v>
      </c>
      <c r="B119" s="276" t="s">
        <v>206</v>
      </c>
      <c r="C119" s="277" t="s">
        <v>26</v>
      </c>
      <c r="D119" s="278">
        <v>1</v>
      </c>
      <c r="E119" s="334"/>
      <c r="F119" s="335">
        <v>62.13</v>
      </c>
      <c r="G119" s="302">
        <f t="shared" si="4"/>
        <v>62.13</v>
      </c>
      <c r="H119" s="338"/>
      <c r="I119" s="335">
        <v>3.35</v>
      </c>
      <c r="J119" s="302">
        <f t="shared" si="5"/>
        <v>3.35</v>
      </c>
      <c r="K119" s="339"/>
      <c r="L119" s="335">
        <f t="shared" si="6"/>
        <v>65.48</v>
      </c>
      <c r="M119" s="302">
        <f t="shared" si="7"/>
        <v>65.48</v>
      </c>
      <c r="O119" s="43"/>
    </row>
    <row r="120" spans="1:15" x14ac:dyDescent="0.2">
      <c r="A120" s="275" t="s">
        <v>894</v>
      </c>
      <c r="B120" s="276" t="s">
        <v>208</v>
      </c>
      <c r="C120" s="277" t="s">
        <v>26</v>
      </c>
      <c r="D120" s="278">
        <v>5</v>
      </c>
      <c r="E120" s="334"/>
      <c r="F120" s="335">
        <v>62.13</v>
      </c>
      <c r="G120" s="302">
        <f t="shared" si="4"/>
        <v>310.65000000000003</v>
      </c>
      <c r="H120" s="338"/>
      <c r="I120" s="335">
        <v>3.35</v>
      </c>
      <c r="J120" s="302">
        <f t="shared" si="5"/>
        <v>16.75</v>
      </c>
      <c r="K120" s="339"/>
      <c r="L120" s="335">
        <f t="shared" si="6"/>
        <v>65.48</v>
      </c>
      <c r="M120" s="302">
        <f t="shared" si="7"/>
        <v>327.40000000000003</v>
      </c>
      <c r="O120" s="43"/>
    </row>
    <row r="121" spans="1:15" ht="25.5" x14ac:dyDescent="0.2">
      <c r="A121" s="275" t="s">
        <v>895</v>
      </c>
      <c r="B121" s="276" t="s">
        <v>210</v>
      </c>
      <c r="C121" s="277" t="s">
        <v>26</v>
      </c>
      <c r="D121" s="278">
        <v>1</v>
      </c>
      <c r="E121" s="334"/>
      <c r="F121" s="335">
        <v>67.31</v>
      </c>
      <c r="G121" s="302">
        <f t="shared" si="4"/>
        <v>67.31</v>
      </c>
      <c r="H121" s="338"/>
      <c r="I121" s="335">
        <v>3.35</v>
      </c>
      <c r="J121" s="302">
        <f t="shared" si="5"/>
        <v>3.35</v>
      </c>
      <c r="K121" s="339"/>
      <c r="L121" s="335">
        <f t="shared" si="6"/>
        <v>70.66</v>
      </c>
      <c r="M121" s="302">
        <f t="shared" si="7"/>
        <v>70.66</v>
      </c>
      <c r="O121" s="43"/>
    </row>
    <row r="122" spans="1:15" x14ac:dyDescent="0.2">
      <c r="A122" s="275" t="s">
        <v>896</v>
      </c>
      <c r="B122" s="276" t="s">
        <v>212</v>
      </c>
      <c r="C122" s="277" t="s">
        <v>26</v>
      </c>
      <c r="D122" s="278">
        <v>5</v>
      </c>
      <c r="E122" s="334"/>
      <c r="F122" s="335">
        <v>49.62</v>
      </c>
      <c r="G122" s="302">
        <f t="shared" si="4"/>
        <v>248.1</v>
      </c>
      <c r="H122" s="338"/>
      <c r="I122" s="335">
        <v>2.93</v>
      </c>
      <c r="J122" s="302">
        <f t="shared" si="5"/>
        <v>14.65</v>
      </c>
      <c r="K122" s="339"/>
      <c r="L122" s="335">
        <f t="shared" si="6"/>
        <v>52.55</v>
      </c>
      <c r="M122" s="302">
        <f t="shared" si="7"/>
        <v>262.75</v>
      </c>
      <c r="O122" s="43"/>
    </row>
    <row r="123" spans="1:15" ht="38.25" x14ac:dyDescent="0.2">
      <c r="A123" s="275" t="s">
        <v>897</v>
      </c>
      <c r="B123" s="276" t="s">
        <v>214</v>
      </c>
      <c r="C123" s="277" t="s">
        <v>26</v>
      </c>
      <c r="D123" s="278">
        <v>1</v>
      </c>
      <c r="E123" s="334"/>
      <c r="F123" s="335">
        <v>162.96</v>
      </c>
      <c r="G123" s="302">
        <f t="shared" si="4"/>
        <v>162.96</v>
      </c>
      <c r="H123" s="338"/>
      <c r="I123" s="335">
        <v>2.2400000000000002</v>
      </c>
      <c r="J123" s="302">
        <f t="shared" si="5"/>
        <v>2.2400000000000002</v>
      </c>
      <c r="K123" s="339"/>
      <c r="L123" s="335">
        <f t="shared" si="6"/>
        <v>165.20000000000002</v>
      </c>
      <c r="M123" s="302">
        <f t="shared" si="7"/>
        <v>165.20000000000002</v>
      </c>
      <c r="O123" s="43"/>
    </row>
    <row r="124" spans="1:15" ht="25.5" x14ac:dyDescent="0.2">
      <c r="A124" s="275" t="s">
        <v>898</v>
      </c>
      <c r="B124" s="276" t="s">
        <v>216</v>
      </c>
      <c r="C124" s="277" t="s">
        <v>26</v>
      </c>
      <c r="D124" s="278">
        <v>1</v>
      </c>
      <c r="E124" s="334"/>
      <c r="F124" s="335">
        <v>187.84</v>
      </c>
      <c r="G124" s="302">
        <f t="shared" si="4"/>
        <v>187.84</v>
      </c>
      <c r="H124" s="338"/>
      <c r="I124" s="335">
        <v>2.93</v>
      </c>
      <c r="J124" s="302">
        <f t="shared" si="5"/>
        <v>2.93</v>
      </c>
      <c r="K124" s="339"/>
      <c r="L124" s="335">
        <f t="shared" si="6"/>
        <v>190.77</v>
      </c>
      <c r="M124" s="302">
        <f t="shared" si="7"/>
        <v>190.77</v>
      </c>
      <c r="O124" s="43"/>
    </row>
    <row r="125" spans="1:15" ht="38.25" x14ac:dyDescent="0.2">
      <c r="A125" s="275" t="s">
        <v>899</v>
      </c>
      <c r="B125" s="276" t="s">
        <v>218</v>
      </c>
      <c r="C125" s="277" t="s">
        <v>26</v>
      </c>
      <c r="D125" s="278">
        <v>2</v>
      </c>
      <c r="E125" s="334"/>
      <c r="F125" s="335">
        <v>745.05</v>
      </c>
      <c r="G125" s="302">
        <f t="shared" si="4"/>
        <v>1490.1</v>
      </c>
      <c r="H125" s="338"/>
      <c r="I125" s="335">
        <v>24.25</v>
      </c>
      <c r="J125" s="302">
        <f t="shared" si="5"/>
        <v>48.5</v>
      </c>
      <c r="K125" s="339"/>
      <c r="L125" s="335">
        <f t="shared" si="6"/>
        <v>769.3</v>
      </c>
      <c r="M125" s="302">
        <f t="shared" si="7"/>
        <v>1538.6</v>
      </c>
      <c r="O125" s="43"/>
    </row>
    <row r="126" spans="1:15" ht="38.25" x14ac:dyDescent="0.2">
      <c r="A126" s="275" t="s">
        <v>900</v>
      </c>
      <c r="B126" s="276" t="s">
        <v>220</v>
      </c>
      <c r="C126" s="277" t="s">
        <v>26</v>
      </c>
      <c r="D126" s="278">
        <v>4</v>
      </c>
      <c r="E126" s="334"/>
      <c r="F126" s="335">
        <v>29.05</v>
      </c>
      <c r="G126" s="302">
        <f t="shared" si="4"/>
        <v>116.2</v>
      </c>
      <c r="H126" s="338"/>
      <c r="I126" s="335">
        <v>6.08</v>
      </c>
      <c r="J126" s="302">
        <f t="shared" si="5"/>
        <v>24.32</v>
      </c>
      <c r="K126" s="339"/>
      <c r="L126" s="335">
        <f t="shared" si="6"/>
        <v>35.130000000000003</v>
      </c>
      <c r="M126" s="302">
        <f t="shared" si="7"/>
        <v>140.52000000000001</v>
      </c>
      <c r="O126" s="43"/>
    </row>
    <row r="127" spans="1:15" ht="38.25" x14ac:dyDescent="0.2">
      <c r="A127" s="275" t="s">
        <v>901</v>
      </c>
      <c r="B127" s="276" t="s">
        <v>222</v>
      </c>
      <c r="C127" s="277" t="s">
        <v>26</v>
      </c>
      <c r="D127" s="278">
        <v>4</v>
      </c>
      <c r="E127" s="334"/>
      <c r="F127" s="335">
        <v>49.78</v>
      </c>
      <c r="G127" s="302">
        <f t="shared" si="4"/>
        <v>199.12</v>
      </c>
      <c r="H127" s="338"/>
      <c r="I127" s="335">
        <v>6.08</v>
      </c>
      <c r="J127" s="302">
        <f t="shared" si="5"/>
        <v>24.32</v>
      </c>
      <c r="K127" s="339"/>
      <c r="L127" s="335">
        <f t="shared" si="6"/>
        <v>55.86</v>
      </c>
      <c r="M127" s="302">
        <f t="shared" si="7"/>
        <v>223.44</v>
      </c>
      <c r="O127" s="43"/>
    </row>
    <row r="128" spans="1:15" ht="25.5" x14ac:dyDescent="0.2">
      <c r="A128" s="275" t="s">
        <v>902</v>
      </c>
      <c r="B128" s="276" t="s">
        <v>224</v>
      </c>
      <c r="C128" s="277" t="s">
        <v>26</v>
      </c>
      <c r="D128" s="278">
        <v>7</v>
      </c>
      <c r="E128" s="334"/>
      <c r="F128" s="335">
        <v>44.66</v>
      </c>
      <c r="G128" s="302">
        <f t="shared" si="4"/>
        <v>312.62</v>
      </c>
      <c r="H128" s="338"/>
      <c r="I128" s="335">
        <v>0</v>
      </c>
      <c r="J128" s="302">
        <f t="shared" si="5"/>
        <v>0</v>
      </c>
      <c r="K128" s="339"/>
      <c r="L128" s="335">
        <f t="shared" si="6"/>
        <v>44.66</v>
      </c>
      <c r="M128" s="302">
        <f t="shared" si="7"/>
        <v>312.62</v>
      </c>
      <c r="O128" s="43"/>
    </row>
    <row r="129" spans="1:15" ht="25.5" x14ac:dyDescent="0.2">
      <c r="A129" s="275" t="s">
        <v>903</v>
      </c>
      <c r="B129" s="276" t="s">
        <v>226</v>
      </c>
      <c r="C129" s="277" t="s">
        <v>26</v>
      </c>
      <c r="D129" s="278">
        <v>6</v>
      </c>
      <c r="E129" s="334"/>
      <c r="F129" s="335">
        <v>140.63</v>
      </c>
      <c r="G129" s="302">
        <f t="shared" si="4"/>
        <v>843.78</v>
      </c>
      <c r="H129" s="338"/>
      <c r="I129" s="335">
        <v>0</v>
      </c>
      <c r="J129" s="302">
        <f t="shared" si="5"/>
        <v>0</v>
      </c>
      <c r="K129" s="339"/>
      <c r="L129" s="335">
        <f t="shared" si="6"/>
        <v>140.63</v>
      </c>
      <c r="M129" s="302">
        <f t="shared" si="7"/>
        <v>843.78</v>
      </c>
      <c r="O129" s="43"/>
    </row>
    <row r="130" spans="1:15" ht="25.5" x14ac:dyDescent="0.2">
      <c r="A130" s="275" t="s">
        <v>904</v>
      </c>
      <c r="B130" s="276" t="s">
        <v>228</v>
      </c>
      <c r="C130" s="277" t="s">
        <v>26</v>
      </c>
      <c r="D130" s="278">
        <v>1</v>
      </c>
      <c r="E130" s="334"/>
      <c r="F130" s="335">
        <v>23.51</v>
      </c>
      <c r="G130" s="302">
        <f t="shared" si="4"/>
        <v>23.51</v>
      </c>
      <c r="H130" s="338"/>
      <c r="I130" s="335">
        <v>0</v>
      </c>
      <c r="J130" s="302">
        <f t="shared" si="5"/>
        <v>0</v>
      </c>
      <c r="K130" s="339"/>
      <c r="L130" s="335">
        <f t="shared" si="6"/>
        <v>23.51</v>
      </c>
      <c r="M130" s="302">
        <f t="shared" si="7"/>
        <v>23.51</v>
      </c>
      <c r="O130" s="43"/>
    </row>
    <row r="131" spans="1:15" s="133" customFormat="1" x14ac:dyDescent="0.2">
      <c r="A131" s="279" t="s">
        <v>181</v>
      </c>
      <c r="B131" s="280" t="s">
        <v>230</v>
      </c>
      <c r="C131" s="281">
        <f>SUM(M132:M150)</f>
        <v>36231.4859</v>
      </c>
      <c r="D131" s="282"/>
      <c r="E131" s="336"/>
      <c r="F131" s="303"/>
      <c r="G131" s="305"/>
      <c r="H131" s="340"/>
      <c r="I131" s="303"/>
      <c r="J131" s="305"/>
      <c r="K131" s="304"/>
      <c r="L131" s="303"/>
      <c r="M131" s="305"/>
      <c r="N131" s="337"/>
      <c r="O131" s="130"/>
    </row>
    <row r="132" spans="1:15" ht="25.5" x14ac:dyDescent="0.2">
      <c r="A132" s="275" t="s">
        <v>905</v>
      </c>
      <c r="B132" s="276" t="s">
        <v>232</v>
      </c>
      <c r="C132" s="277" t="s">
        <v>21</v>
      </c>
      <c r="D132" s="278">
        <v>50.68</v>
      </c>
      <c r="E132" s="334"/>
      <c r="F132" s="335">
        <v>14.24</v>
      </c>
      <c r="G132" s="302">
        <f t="shared" si="4"/>
        <v>721.68320000000006</v>
      </c>
      <c r="H132" s="338"/>
      <c r="I132" s="335">
        <v>8.35</v>
      </c>
      <c r="J132" s="302">
        <f t="shared" si="5"/>
        <v>423.178</v>
      </c>
      <c r="K132" s="339"/>
      <c r="L132" s="335">
        <f t="shared" si="6"/>
        <v>22.59</v>
      </c>
      <c r="M132" s="302">
        <f t="shared" si="7"/>
        <v>1144.8612000000001</v>
      </c>
      <c r="O132" s="43"/>
    </row>
    <row r="133" spans="1:15" ht="38.25" x14ac:dyDescent="0.2">
      <c r="A133" s="275" t="s">
        <v>908</v>
      </c>
      <c r="B133" s="276" t="s">
        <v>234</v>
      </c>
      <c r="C133" s="277" t="s">
        <v>21</v>
      </c>
      <c r="D133" s="278">
        <v>1.6</v>
      </c>
      <c r="E133" s="334"/>
      <c r="F133" s="335">
        <v>14.24</v>
      </c>
      <c r="G133" s="302">
        <f t="shared" si="4"/>
        <v>22.784000000000002</v>
      </c>
      <c r="H133" s="338"/>
      <c r="I133" s="335">
        <v>8.35</v>
      </c>
      <c r="J133" s="302">
        <f t="shared" si="5"/>
        <v>13.36</v>
      </c>
      <c r="K133" s="339"/>
      <c r="L133" s="335">
        <f t="shared" si="6"/>
        <v>22.59</v>
      </c>
      <c r="M133" s="302">
        <f t="shared" si="7"/>
        <v>36.143999999999998</v>
      </c>
      <c r="O133" s="43"/>
    </row>
    <row r="134" spans="1:15" ht="25.5" x14ac:dyDescent="0.2">
      <c r="A134" s="275" t="s">
        <v>911</v>
      </c>
      <c r="B134" s="276" t="s">
        <v>236</v>
      </c>
      <c r="C134" s="277" t="s">
        <v>21</v>
      </c>
      <c r="D134" s="278">
        <v>25</v>
      </c>
      <c r="E134" s="334"/>
      <c r="F134" s="335">
        <v>1.44</v>
      </c>
      <c r="G134" s="302">
        <f t="shared" si="4"/>
        <v>36</v>
      </c>
      <c r="H134" s="338"/>
      <c r="I134" s="335">
        <v>4.5599999999999996</v>
      </c>
      <c r="J134" s="302">
        <f t="shared" si="5"/>
        <v>113.99999999999999</v>
      </c>
      <c r="K134" s="339"/>
      <c r="L134" s="335">
        <f t="shared" si="6"/>
        <v>6</v>
      </c>
      <c r="M134" s="302">
        <f t="shared" si="7"/>
        <v>150</v>
      </c>
      <c r="O134" s="43"/>
    </row>
    <row r="135" spans="1:15" ht="38.25" x14ac:dyDescent="0.2">
      <c r="A135" s="275" t="s">
        <v>912</v>
      </c>
      <c r="B135" s="276" t="s">
        <v>238</v>
      </c>
      <c r="C135" s="277" t="s">
        <v>21</v>
      </c>
      <c r="D135" s="278">
        <v>375</v>
      </c>
      <c r="E135" s="334"/>
      <c r="F135" s="335">
        <v>5.61</v>
      </c>
      <c r="G135" s="302">
        <f t="shared" si="4"/>
        <v>2103.75</v>
      </c>
      <c r="H135" s="338"/>
      <c r="I135" s="335">
        <v>3.91</v>
      </c>
      <c r="J135" s="302">
        <f t="shared" si="5"/>
        <v>1466.25</v>
      </c>
      <c r="K135" s="339"/>
      <c r="L135" s="335">
        <f t="shared" si="6"/>
        <v>9.52</v>
      </c>
      <c r="M135" s="302">
        <f t="shared" si="7"/>
        <v>3570</v>
      </c>
      <c r="O135" s="43"/>
    </row>
    <row r="136" spans="1:15" x14ac:dyDescent="0.2">
      <c r="A136" s="275" t="s">
        <v>913</v>
      </c>
      <c r="B136" s="276" t="s">
        <v>240</v>
      </c>
      <c r="C136" s="277" t="s">
        <v>21</v>
      </c>
      <c r="D136" s="278">
        <v>150</v>
      </c>
      <c r="E136" s="334"/>
      <c r="F136" s="335">
        <v>1.31</v>
      </c>
      <c r="G136" s="302">
        <f t="shared" si="4"/>
        <v>196.5</v>
      </c>
      <c r="H136" s="338"/>
      <c r="I136" s="335">
        <v>0</v>
      </c>
      <c r="J136" s="302">
        <f t="shared" si="5"/>
        <v>0</v>
      </c>
      <c r="K136" s="339"/>
      <c r="L136" s="335">
        <f t="shared" si="6"/>
        <v>1.31</v>
      </c>
      <c r="M136" s="302">
        <f t="shared" si="7"/>
        <v>196.5</v>
      </c>
      <c r="O136" s="43"/>
    </row>
    <row r="137" spans="1:15" ht="25.5" x14ac:dyDescent="0.2">
      <c r="A137" s="275" t="s">
        <v>914</v>
      </c>
      <c r="B137" s="276" t="s">
        <v>242</v>
      </c>
      <c r="C137" s="277" t="s">
        <v>37</v>
      </c>
      <c r="D137" s="278">
        <v>20</v>
      </c>
      <c r="E137" s="334"/>
      <c r="F137" s="335">
        <v>15.45</v>
      </c>
      <c r="G137" s="302">
        <f t="shared" si="4"/>
        <v>309</v>
      </c>
      <c r="H137" s="338"/>
      <c r="I137" s="335">
        <v>0</v>
      </c>
      <c r="J137" s="302">
        <f t="shared" si="5"/>
        <v>0</v>
      </c>
      <c r="K137" s="339"/>
      <c r="L137" s="335">
        <f t="shared" si="6"/>
        <v>15.45</v>
      </c>
      <c r="M137" s="302">
        <f t="shared" si="7"/>
        <v>309</v>
      </c>
      <c r="O137" s="43"/>
    </row>
    <row r="138" spans="1:15" x14ac:dyDescent="0.2">
      <c r="A138" s="275" t="s">
        <v>915</v>
      </c>
      <c r="B138" s="276" t="s">
        <v>244</v>
      </c>
      <c r="C138" s="277" t="s">
        <v>12</v>
      </c>
      <c r="D138" s="278">
        <v>24</v>
      </c>
      <c r="E138" s="334"/>
      <c r="F138" s="335">
        <v>6.77</v>
      </c>
      <c r="G138" s="302">
        <f t="shared" si="4"/>
        <v>162.47999999999999</v>
      </c>
      <c r="H138" s="338"/>
      <c r="I138" s="335">
        <v>10.6</v>
      </c>
      <c r="J138" s="302">
        <f t="shared" si="5"/>
        <v>254.39999999999998</v>
      </c>
      <c r="K138" s="339"/>
      <c r="L138" s="335">
        <f t="shared" si="6"/>
        <v>17.369999999999997</v>
      </c>
      <c r="M138" s="302">
        <f t="shared" si="7"/>
        <v>416.87999999999994</v>
      </c>
      <c r="O138" s="43"/>
    </row>
    <row r="139" spans="1:15" ht="38.25" x14ac:dyDescent="0.2">
      <c r="A139" s="275" t="s">
        <v>916</v>
      </c>
      <c r="B139" s="276" t="s">
        <v>246</v>
      </c>
      <c r="C139" s="277" t="s">
        <v>21</v>
      </c>
      <c r="D139" s="278">
        <v>35</v>
      </c>
      <c r="E139" s="334"/>
      <c r="F139" s="335">
        <v>3.89</v>
      </c>
      <c r="G139" s="302">
        <f t="shared" si="4"/>
        <v>136.15</v>
      </c>
      <c r="H139" s="338"/>
      <c r="I139" s="335">
        <v>1</v>
      </c>
      <c r="J139" s="302">
        <f t="shared" si="5"/>
        <v>35</v>
      </c>
      <c r="K139" s="339"/>
      <c r="L139" s="335">
        <f t="shared" si="6"/>
        <v>4.8900000000000006</v>
      </c>
      <c r="M139" s="302">
        <f t="shared" si="7"/>
        <v>171.15000000000003</v>
      </c>
      <c r="O139" s="43"/>
    </row>
    <row r="140" spans="1:15" x14ac:dyDescent="0.2">
      <c r="A140" s="275" t="s">
        <v>917</v>
      </c>
      <c r="B140" s="276" t="s">
        <v>248</v>
      </c>
      <c r="C140" s="277" t="s">
        <v>21</v>
      </c>
      <c r="D140" s="278">
        <v>91</v>
      </c>
      <c r="E140" s="334"/>
      <c r="F140" s="335">
        <v>2.21</v>
      </c>
      <c r="G140" s="302">
        <f t="shared" si="4"/>
        <v>201.10999999999999</v>
      </c>
      <c r="H140" s="338"/>
      <c r="I140" s="335">
        <v>1</v>
      </c>
      <c r="J140" s="302">
        <f t="shared" si="5"/>
        <v>91</v>
      </c>
      <c r="K140" s="339"/>
      <c r="L140" s="335">
        <f t="shared" si="6"/>
        <v>3.21</v>
      </c>
      <c r="M140" s="302">
        <f t="shared" si="7"/>
        <v>292.11</v>
      </c>
      <c r="O140" s="43"/>
    </row>
    <row r="141" spans="1:15" ht="25.5" x14ac:dyDescent="0.2">
      <c r="A141" s="275" t="s">
        <v>918</v>
      </c>
      <c r="B141" s="276" t="s">
        <v>250</v>
      </c>
      <c r="C141" s="277" t="s">
        <v>21</v>
      </c>
      <c r="D141" s="278">
        <v>318</v>
      </c>
      <c r="E141" s="334"/>
      <c r="F141" s="335">
        <v>16.350000000000001</v>
      </c>
      <c r="G141" s="302">
        <f t="shared" si="4"/>
        <v>5199.3</v>
      </c>
      <c r="H141" s="338"/>
      <c r="I141" s="335">
        <v>3.26</v>
      </c>
      <c r="J141" s="302">
        <f t="shared" si="5"/>
        <v>1036.6799999999998</v>
      </c>
      <c r="K141" s="339"/>
      <c r="L141" s="335">
        <f t="shared" si="6"/>
        <v>19.61</v>
      </c>
      <c r="M141" s="302">
        <f t="shared" si="7"/>
        <v>6235.98</v>
      </c>
      <c r="O141" s="43"/>
    </row>
    <row r="142" spans="1:15" ht="38.25" x14ac:dyDescent="0.2">
      <c r="A142" s="275" t="s">
        <v>919</v>
      </c>
      <c r="B142" s="276" t="s">
        <v>252</v>
      </c>
      <c r="C142" s="277" t="s">
        <v>21</v>
      </c>
      <c r="D142" s="278">
        <v>156.77000000000001</v>
      </c>
      <c r="E142" s="334"/>
      <c r="F142" s="335">
        <v>16.350000000000001</v>
      </c>
      <c r="G142" s="302">
        <f t="shared" si="4"/>
        <v>2563.1895000000004</v>
      </c>
      <c r="H142" s="338"/>
      <c r="I142" s="335">
        <v>3.26</v>
      </c>
      <c r="J142" s="302">
        <f t="shared" si="5"/>
        <v>511.0702</v>
      </c>
      <c r="K142" s="339"/>
      <c r="L142" s="335">
        <f t="shared" si="6"/>
        <v>19.61</v>
      </c>
      <c r="M142" s="302">
        <f t="shared" si="7"/>
        <v>3074.2597000000001</v>
      </c>
      <c r="O142" s="43"/>
    </row>
    <row r="143" spans="1:15" ht="25.5" x14ac:dyDescent="0.2">
      <c r="A143" s="275" t="s">
        <v>920</v>
      </c>
      <c r="B143" s="276" t="s">
        <v>254</v>
      </c>
      <c r="C143" s="277" t="s">
        <v>21</v>
      </c>
      <c r="D143" s="278">
        <v>240</v>
      </c>
      <c r="E143" s="334"/>
      <c r="F143" s="335">
        <v>16.350000000000001</v>
      </c>
      <c r="G143" s="302">
        <f t="shared" ref="G143:G204" si="8">F143*D143</f>
        <v>3924.0000000000005</v>
      </c>
      <c r="H143" s="338"/>
      <c r="I143" s="335">
        <v>3.26</v>
      </c>
      <c r="J143" s="302">
        <f t="shared" ref="J143:J204" si="9">I143*D143</f>
        <v>782.4</v>
      </c>
      <c r="K143" s="339"/>
      <c r="L143" s="335">
        <f t="shared" ref="L143:L204" si="10">F143+I143</f>
        <v>19.61</v>
      </c>
      <c r="M143" s="302">
        <f t="shared" ref="M143:M204" si="11">L143*D143</f>
        <v>4706.3999999999996</v>
      </c>
      <c r="O143" s="43"/>
    </row>
    <row r="144" spans="1:15" ht="25.5" x14ac:dyDescent="0.2">
      <c r="A144" s="275" t="s">
        <v>921</v>
      </c>
      <c r="B144" s="276" t="s">
        <v>256</v>
      </c>
      <c r="C144" s="277" t="s">
        <v>21</v>
      </c>
      <c r="D144" s="278">
        <v>170</v>
      </c>
      <c r="E144" s="334"/>
      <c r="F144" s="335">
        <v>13.05</v>
      </c>
      <c r="G144" s="302">
        <f t="shared" si="8"/>
        <v>2218.5</v>
      </c>
      <c r="H144" s="338"/>
      <c r="I144" s="335">
        <v>4.8099999999999996</v>
      </c>
      <c r="J144" s="302">
        <f t="shared" si="9"/>
        <v>817.69999999999993</v>
      </c>
      <c r="K144" s="339"/>
      <c r="L144" s="335">
        <f t="shared" si="10"/>
        <v>17.86</v>
      </c>
      <c r="M144" s="302">
        <f t="shared" si="11"/>
        <v>3036.2</v>
      </c>
      <c r="O144" s="43"/>
    </row>
    <row r="145" spans="1:15" ht="38.25" x14ac:dyDescent="0.2">
      <c r="A145" s="275" t="s">
        <v>922</v>
      </c>
      <c r="B145" s="276" t="s">
        <v>258</v>
      </c>
      <c r="C145" s="277" t="s">
        <v>21</v>
      </c>
      <c r="D145" s="278">
        <v>590</v>
      </c>
      <c r="E145" s="334"/>
      <c r="F145" s="335">
        <v>12.44</v>
      </c>
      <c r="G145" s="302">
        <f t="shared" si="8"/>
        <v>7339.5999999999995</v>
      </c>
      <c r="H145" s="338"/>
      <c r="I145" s="335">
        <v>3.7</v>
      </c>
      <c r="J145" s="302">
        <f t="shared" si="9"/>
        <v>2183</v>
      </c>
      <c r="K145" s="339"/>
      <c r="L145" s="335">
        <f t="shared" si="10"/>
        <v>16.14</v>
      </c>
      <c r="M145" s="302">
        <f t="shared" si="11"/>
        <v>9522.6</v>
      </c>
      <c r="O145" s="43"/>
    </row>
    <row r="146" spans="1:15" ht="25.5" x14ac:dyDescent="0.2">
      <c r="A146" s="275" t="s">
        <v>923</v>
      </c>
      <c r="B146" s="276" t="s">
        <v>260</v>
      </c>
      <c r="C146" s="277" t="s">
        <v>21</v>
      </c>
      <c r="D146" s="278">
        <v>55.4</v>
      </c>
      <c r="E146" s="334"/>
      <c r="F146" s="335">
        <v>12.44</v>
      </c>
      <c r="G146" s="302">
        <f t="shared" si="8"/>
        <v>689.17599999999993</v>
      </c>
      <c r="H146" s="338"/>
      <c r="I146" s="335">
        <v>3.7</v>
      </c>
      <c r="J146" s="302">
        <f t="shared" si="9"/>
        <v>204.98000000000002</v>
      </c>
      <c r="K146" s="339"/>
      <c r="L146" s="335">
        <f t="shared" si="10"/>
        <v>16.14</v>
      </c>
      <c r="M146" s="302">
        <f t="shared" si="11"/>
        <v>894.15600000000006</v>
      </c>
      <c r="O146" s="43"/>
    </row>
    <row r="147" spans="1:15" x14ac:dyDescent="0.2">
      <c r="A147" s="275" t="s">
        <v>924</v>
      </c>
      <c r="B147" s="276" t="s">
        <v>262</v>
      </c>
      <c r="C147" s="277" t="s">
        <v>21</v>
      </c>
      <c r="D147" s="278">
        <v>40</v>
      </c>
      <c r="E147" s="334"/>
      <c r="F147" s="335">
        <v>5.92</v>
      </c>
      <c r="G147" s="302">
        <f t="shared" si="8"/>
        <v>236.8</v>
      </c>
      <c r="H147" s="338"/>
      <c r="I147" s="335">
        <v>4.62</v>
      </c>
      <c r="J147" s="302">
        <f t="shared" si="9"/>
        <v>184.8</v>
      </c>
      <c r="K147" s="339"/>
      <c r="L147" s="335">
        <f t="shared" si="10"/>
        <v>10.54</v>
      </c>
      <c r="M147" s="302">
        <f t="shared" si="11"/>
        <v>421.59999999999997</v>
      </c>
      <c r="O147" s="43"/>
    </row>
    <row r="148" spans="1:15" ht="25.5" x14ac:dyDescent="0.2">
      <c r="A148" s="275" t="s">
        <v>925</v>
      </c>
      <c r="B148" s="276" t="s">
        <v>264</v>
      </c>
      <c r="C148" s="277" t="s">
        <v>21</v>
      </c>
      <c r="D148" s="278">
        <v>125</v>
      </c>
      <c r="E148" s="334"/>
      <c r="F148" s="335">
        <v>8.43</v>
      </c>
      <c r="G148" s="302">
        <f t="shared" si="8"/>
        <v>1053.75</v>
      </c>
      <c r="H148" s="338"/>
      <c r="I148" s="335">
        <v>6.16</v>
      </c>
      <c r="J148" s="302">
        <f t="shared" si="9"/>
        <v>770</v>
      </c>
      <c r="K148" s="339"/>
      <c r="L148" s="335">
        <f t="shared" si="10"/>
        <v>14.59</v>
      </c>
      <c r="M148" s="302">
        <f t="shared" si="11"/>
        <v>1823.75</v>
      </c>
      <c r="O148" s="43"/>
    </row>
    <row r="149" spans="1:15" x14ac:dyDescent="0.2">
      <c r="A149" s="275" t="s">
        <v>926</v>
      </c>
      <c r="B149" s="276" t="s">
        <v>266</v>
      </c>
      <c r="C149" s="277" t="s">
        <v>21</v>
      </c>
      <c r="D149" s="278">
        <v>3.5</v>
      </c>
      <c r="E149" s="334"/>
      <c r="F149" s="335">
        <v>31.89</v>
      </c>
      <c r="G149" s="302">
        <f t="shared" si="8"/>
        <v>111.61500000000001</v>
      </c>
      <c r="H149" s="338"/>
      <c r="I149" s="335">
        <v>20.079999999999998</v>
      </c>
      <c r="J149" s="302">
        <f t="shared" si="9"/>
        <v>70.28</v>
      </c>
      <c r="K149" s="339"/>
      <c r="L149" s="335">
        <f t="shared" si="10"/>
        <v>51.97</v>
      </c>
      <c r="M149" s="302">
        <f t="shared" si="11"/>
        <v>181.89499999999998</v>
      </c>
      <c r="O149" s="43"/>
    </row>
    <row r="150" spans="1:15" ht="38.25" x14ac:dyDescent="0.2">
      <c r="A150" s="275" t="s">
        <v>927</v>
      </c>
      <c r="B150" s="276" t="s">
        <v>268</v>
      </c>
      <c r="C150" s="277" t="s">
        <v>21</v>
      </c>
      <c r="D150" s="278">
        <v>25</v>
      </c>
      <c r="E150" s="334"/>
      <c r="F150" s="335">
        <v>1.1599999999999999</v>
      </c>
      <c r="G150" s="302">
        <f t="shared" si="8"/>
        <v>28.999999999999996</v>
      </c>
      <c r="H150" s="338"/>
      <c r="I150" s="335">
        <v>0.76</v>
      </c>
      <c r="J150" s="302">
        <f t="shared" si="9"/>
        <v>19</v>
      </c>
      <c r="K150" s="339"/>
      <c r="L150" s="335">
        <f t="shared" si="10"/>
        <v>1.92</v>
      </c>
      <c r="M150" s="302">
        <f t="shared" si="11"/>
        <v>48</v>
      </c>
      <c r="O150" s="43"/>
    </row>
    <row r="151" spans="1:15" s="133" customFormat="1" x14ac:dyDescent="0.2">
      <c r="A151" s="279" t="s">
        <v>195</v>
      </c>
      <c r="B151" s="280" t="s">
        <v>270</v>
      </c>
      <c r="C151" s="281">
        <f>SUM(M152:M160)</f>
        <v>2577.6636000000003</v>
      </c>
      <c r="D151" s="282"/>
      <c r="E151" s="336"/>
      <c r="F151" s="303"/>
      <c r="G151" s="305"/>
      <c r="H151" s="340"/>
      <c r="I151" s="303"/>
      <c r="J151" s="305"/>
      <c r="K151" s="304"/>
      <c r="L151" s="303"/>
      <c r="M151" s="305"/>
      <c r="N151" s="337"/>
      <c r="O151" s="130"/>
    </row>
    <row r="152" spans="1:15" ht="25.5" x14ac:dyDescent="0.2">
      <c r="A152" s="275" t="s">
        <v>928</v>
      </c>
      <c r="B152" s="276" t="s">
        <v>272</v>
      </c>
      <c r="C152" s="277" t="s">
        <v>26</v>
      </c>
      <c r="D152" s="278">
        <v>52</v>
      </c>
      <c r="E152" s="334"/>
      <c r="F152" s="335">
        <v>5.03</v>
      </c>
      <c r="G152" s="302">
        <f t="shared" si="8"/>
        <v>261.56</v>
      </c>
      <c r="H152" s="338"/>
      <c r="I152" s="335">
        <v>0</v>
      </c>
      <c r="J152" s="302">
        <f t="shared" si="9"/>
        <v>0</v>
      </c>
      <c r="K152" s="339"/>
      <c r="L152" s="335">
        <f t="shared" si="10"/>
        <v>5.03</v>
      </c>
      <c r="M152" s="302">
        <f t="shared" si="11"/>
        <v>261.56</v>
      </c>
      <c r="O152" s="43"/>
    </row>
    <row r="153" spans="1:15" x14ac:dyDescent="0.2">
      <c r="A153" s="275" t="s">
        <v>930</v>
      </c>
      <c r="B153" s="276" t="s">
        <v>274</v>
      </c>
      <c r="C153" s="277" t="s">
        <v>21</v>
      </c>
      <c r="D153" s="278">
        <v>4.2</v>
      </c>
      <c r="E153" s="334"/>
      <c r="F153" s="335">
        <v>50.83</v>
      </c>
      <c r="G153" s="302">
        <f t="shared" si="8"/>
        <v>213.48599999999999</v>
      </c>
      <c r="H153" s="338"/>
      <c r="I153" s="335">
        <v>34.92</v>
      </c>
      <c r="J153" s="302">
        <f t="shared" si="9"/>
        <v>146.66400000000002</v>
      </c>
      <c r="K153" s="339"/>
      <c r="L153" s="335">
        <f t="shared" si="10"/>
        <v>85.75</v>
      </c>
      <c r="M153" s="302">
        <f t="shared" si="11"/>
        <v>360.15000000000003</v>
      </c>
      <c r="O153" s="43"/>
    </row>
    <row r="154" spans="1:15" x14ac:dyDescent="0.2">
      <c r="A154" s="275" t="s">
        <v>931</v>
      </c>
      <c r="B154" s="276" t="s">
        <v>276</v>
      </c>
      <c r="C154" s="277" t="s">
        <v>277</v>
      </c>
      <c r="D154" s="278">
        <v>10</v>
      </c>
      <c r="E154" s="334"/>
      <c r="F154" s="335">
        <v>2.16</v>
      </c>
      <c r="G154" s="302">
        <f t="shared" si="8"/>
        <v>21.6</v>
      </c>
      <c r="H154" s="338"/>
      <c r="I154" s="335">
        <v>0</v>
      </c>
      <c r="J154" s="302">
        <f t="shared" si="9"/>
        <v>0</v>
      </c>
      <c r="K154" s="339"/>
      <c r="L154" s="335">
        <f t="shared" si="10"/>
        <v>2.16</v>
      </c>
      <c r="M154" s="302">
        <f t="shared" si="11"/>
        <v>21.6</v>
      </c>
      <c r="O154" s="43"/>
    </row>
    <row r="155" spans="1:15" x14ac:dyDescent="0.2">
      <c r="A155" s="275" t="s">
        <v>932</v>
      </c>
      <c r="B155" s="276" t="s">
        <v>279</v>
      </c>
      <c r="C155" s="277" t="s">
        <v>277</v>
      </c>
      <c r="D155" s="278">
        <v>17.62</v>
      </c>
      <c r="E155" s="334"/>
      <c r="F155" s="335">
        <v>13.78</v>
      </c>
      <c r="G155" s="302">
        <f t="shared" si="8"/>
        <v>242.80359999999999</v>
      </c>
      <c r="H155" s="338"/>
      <c r="I155" s="335">
        <v>0</v>
      </c>
      <c r="J155" s="302">
        <f t="shared" si="9"/>
        <v>0</v>
      </c>
      <c r="K155" s="339"/>
      <c r="L155" s="335">
        <f t="shared" si="10"/>
        <v>13.78</v>
      </c>
      <c r="M155" s="302">
        <f t="shared" si="11"/>
        <v>242.80359999999999</v>
      </c>
      <c r="O155" s="43"/>
    </row>
    <row r="156" spans="1:15" x14ac:dyDescent="0.2">
      <c r="A156" s="275" t="s">
        <v>933</v>
      </c>
      <c r="B156" s="276" t="s">
        <v>100</v>
      </c>
      <c r="C156" s="277" t="s">
        <v>21</v>
      </c>
      <c r="D156" s="278">
        <v>25.3</v>
      </c>
      <c r="E156" s="334"/>
      <c r="F156" s="335">
        <v>17.149999999999999</v>
      </c>
      <c r="G156" s="302">
        <f t="shared" si="8"/>
        <v>433.89499999999998</v>
      </c>
      <c r="H156" s="338"/>
      <c r="I156" s="335">
        <v>9.44</v>
      </c>
      <c r="J156" s="302">
        <f t="shared" si="9"/>
        <v>238.83199999999999</v>
      </c>
      <c r="K156" s="339"/>
      <c r="L156" s="335">
        <f t="shared" si="10"/>
        <v>26.589999999999996</v>
      </c>
      <c r="M156" s="302">
        <f t="shared" si="11"/>
        <v>672.72699999999998</v>
      </c>
      <c r="O156" s="43"/>
    </row>
    <row r="157" spans="1:15" x14ac:dyDescent="0.2">
      <c r="A157" s="275" t="s">
        <v>929</v>
      </c>
      <c r="B157" s="276" t="s">
        <v>102</v>
      </c>
      <c r="C157" s="277" t="s">
        <v>21</v>
      </c>
      <c r="D157" s="278">
        <v>25.3</v>
      </c>
      <c r="E157" s="334"/>
      <c r="F157" s="335">
        <v>2.96</v>
      </c>
      <c r="G157" s="302">
        <f t="shared" si="8"/>
        <v>74.888000000000005</v>
      </c>
      <c r="H157" s="338"/>
      <c r="I157" s="335">
        <v>1.68</v>
      </c>
      <c r="J157" s="302">
        <f t="shared" si="9"/>
        <v>42.503999999999998</v>
      </c>
      <c r="K157" s="339"/>
      <c r="L157" s="335">
        <f t="shared" si="10"/>
        <v>4.6399999999999997</v>
      </c>
      <c r="M157" s="302">
        <f t="shared" si="11"/>
        <v>117.392</v>
      </c>
      <c r="O157" s="43"/>
    </row>
    <row r="158" spans="1:15" x14ac:dyDescent="0.2">
      <c r="A158" s="275" t="s">
        <v>934</v>
      </c>
      <c r="B158" s="276" t="s">
        <v>281</v>
      </c>
      <c r="C158" s="277" t="s">
        <v>21</v>
      </c>
      <c r="D158" s="278">
        <v>25.3</v>
      </c>
      <c r="E158" s="334"/>
      <c r="F158" s="335">
        <v>2.21</v>
      </c>
      <c r="G158" s="302">
        <f t="shared" si="8"/>
        <v>55.913000000000004</v>
      </c>
      <c r="H158" s="338"/>
      <c r="I158" s="335">
        <v>1</v>
      </c>
      <c r="J158" s="302">
        <f t="shared" si="9"/>
        <v>25.3</v>
      </c>
      <c r="K158" s="339"/>
      <c r="L158" s="335">
        <f t="shared" si="10"/>
        <v>3.21</v>
      </c>
      <c r="M158" s="302">
        <f t="shared" si="11"/>
        <v>81.213000000000008</v>
      </c>
      <c r="O158" s="43"/>
    </row>
    <row r="159" spans="1:15" ht="25.5" x14ac:dyDescent="0.2">
      <c r="A159" s="275" t="s">
        <v>935</v>
      </c>
      <c r="B159" s="276" t="s">
        <v>283</v>
      </c>
      <c r="C159" s="277" t="s">
        <v>37</v>
      </c>
      <c r="D159" s="278">
        <v>21</v>
      </c>
      <c r="E159" s="334"/>
      <c r="F159" s="335">
        <v>20.57</v>
      </c>
      <c r="G159" s="302">
        <f t="shared" si="8"/>
        <v>431.97</v>
      </c>
      <c r="H159" s="338"/>
      <c r="I159" s="335">
        <v>5.47</v>
      </c>
      <c r="J159" s="302">
        <f t="shared" si="9"/>
        <v>114.86999999999999</v>
      </c>
      <c r="K159" s="339"/>
      <c r="L159" s="335">
        <f t="shared" si="10"/>
        <v>26.04</v>
      </c>
      <c r="M159" s="302">
        <f t="shared" si="11"/>
        <v>546.84</v>
      </c>
      <c r="O159" s="43"/>
    </row>
    <row r="160" spans="1:15" x14ac:dyDescent="0.2">
      <c r="A160" s="275" t="s">
        <v>936</v>
      </c>
      <c r="B160" s="276" t="s">
        <v>285</v>
      </c>
      <c r="C160" s="277" t="s">
        <v>21</v>
      </c>
      <c r="D160" s="278">
        <v>2.1</v>
      </c>
      <c r="E160" s="334"/>
      <c r="F160" s="335">
        <v>103.48</v>
      </c>
      <c r="G160" s="302">
        <f t="shared" si="8"/>
        <v>217.30800000000002</v>
      </c>
      <c r="H160" s="338"/>
      <c r="I160" s="335">
        <v>26.7</v>
      </c>
      <c r="J160" s="302">
        <f t="shared" si="9"/>
        <v>56.07</v>
      </c>
      <c r="K160" s="339"/>
      <c r="L160" s="335">
        <f t="shared" si="10"/>
        <v>130.18</v>
      </c>
      <c r="M160" s="302">
        <f t="shared" si="11"/>
        <v>273.37800000000004</v>
      </c>
      <c r="O160" s="43"/>
    </row>
    <row r="161" spans="1:15" s="133" customFormat="1" x14ac:dyDescent="0.2">
      <c r="A161" s="279" t="s">
        <v>808</v>
      </c>
      <c r="B161" s="280" t="s">
        <v>287</v>
      </c>
      <c r="C161" s="281">
        <f>SUM(M162:M189)</f>
        <v>5143.6079999999993</v>
      </c>
      <c r="D161" s="282"/>
      <c r="E161" s="336"/>
      <c r="F161" s="303"/>
      <c r="G161" s="305"/>
      <c r="H161" s="340"/>
      <c r="I161" s="303"/>
      <c r="J161" s="305"/>
      <c r="K161" s="304"/>
      <c r="L161" s="303"/>
      <c r="M161" s="305"/>
      <c r="N161" s="337"/>
      <c r="O161" s="130"/>
    </row>
    <row r="162" spans="1:15" ht="25.5" x14ac:dyDescent="0.2">
      <c r="A162" s="275" t="s">
        <v>906</v>
      </c>
      <c r="B162" s="276" t="s">
        <v>289</v>
      </c>
      <c r="C162" s="277" t="s">
        <v>26</v>
      </c>
      <c r="D162" s="278">
        <v>1</v>
      </c>
      <c r="E162" s="334"/>
      <c r="F162" s="335">
        <v>1145.48</v>
      </c>
      <c r="G162" s="302">
        <f t="shared" si="8"/>
        <v>1145.48</v>
      </c>
      <c r="H162" s="338"/>
      <c r="I162" s="335">
        <v>7.05</v>
      </c>
      <c r="J162" s="302">
        <f t="shared" si="9"/>
        <v>7.05</v>
      </c>
      <c r="K162" s="339"/>
      <c r="L162" s="335">
        <f t="shared" si="10"/>
        <v>1152.53</v>
      </c>
      <c r="M162" s="302">
        <f t="shared" si="11"/>
        <v>1152.53</v>
      </c>
      <c r="O162" s="43"/>
    </row>
    <row r="163" spans="1:15" x14ac:dyDescent="0.2">
      <c r="A163" s="275" t="s">
        <v>937</v>
      </c>
      <c r="B163" s="276" t="s">
        <v>291</v>
      </c>
      <c r="C163" s="277" t="s">
        <v>26</v>
      </c>
      <c r="D163" s="278">
        <v>1</v>
      </c>
      <c r="E163" s="334"/>
      <c r="F163" s="335">
        <v>52.55</v>
      </c>
      <c r="G163" s="302">
        <f t="shared" si="8"/>
        <v>52.55</v>
      </c>
      <c r="H163" s="338"/>
      <c r="I163" s="335">
        <v>5.3</v>
      </c>
      <c r="J163" s="302">
        <f t="shared" si="9"/>
        <v>5.3</v>
      </c>
      <c r="K163" s="339"/>
      <c r="L163" s="335">
        <f t="shared" si="10"/>
        <v>57.849999999999994</v>
      </c>
      <c r="M163" s="302">
        <f t="shared" si="11"/>
        <v>57.849999999999994</v>
      </c>
      <c r="O163" s="43"/>
    </row>
    <row r="164" spans="1:15" x14ac:dyDescent="0.2">
      <c r="A164" s="275" t="s">
        <v>938</v>
      </c>
      <c r="B164" s="276" t="s">
        <v>293</v>
      </c>
      <c r="C164" s="277" t="s">
        <v>37</v>
      </c>
      <c r="D164" s="278">
        <v>31.4</v>
      </c>
      <c r="E164" s="334"/>
      <c r="F164" s="335">
        <v>11.33</v>
      </c>
      <c r="G164" s="302">
        <f t="shared" si="8"/>
        <v>355.762</v>
      </c>
      <c r="H164" s="338"/>
      <c r="I164" s="335">
        <v>9.69</v>
      </c>
      <c r="J164" s="302">
        <f t="shared" si="9"/>
        <v>304.26599999999996</v>
      </c>
      <c r="K164" s="339"/>
      <c r="L164" s="335">
        <f t="shared" si="10"/>
        <v>21.02</v>
      </c>
      <c r="M164" s="302">
        <f t="shared" si="11"/>
        <v>660.02799999999991</v>
      </c>
      <c r="O164" s="43"/>
    </row>
    <row r="165" spans="1:15" x14ac:dyDescent="0.2">
      <c r="A165" s="275" t="s">
        <v>939</v>
      </c>
      <c r="B165" s="276" t="s">
        <v>295</v>
      </c>
      <c r="C165" s="277" t="s">
        <v>26</v>
      </c>
      <c r="D165" s="278">
        <v>17</v>
      </c>
      <c r="E165" s="334"/>
      <c r="F165" s="335">
        <v>4.1500000000000004</v>
      </c>
      <c r="G165" s="302">
        <f t="shared" si="8"/>
        <v>70.550000000000011</v>
      </c>
      <c r="H165" s="338"/>
      <c r="I165" s="335">
        <v>3.94</v>
      </c>
      <c r="J165" s="302">
        <f t="shared" si="9"/>
        <v>66.98</v>
      </c>
      <c r="K165" s="339"/>
      <c r="L165" s="335">
        <f t="shared" si="10"/>
        <v>8.09</v>
      </c>
      <c r="M165" s="302">
        <f t="shared" si="11"/>
        <v>137.53</v>
      </c>
      <c r="O165" s="43"/>
    </row>
    <row r="166" spans="1:15" x14ac:dyDescent="0.2">
      <c r="A166" s="275" t="s">
        <v>940</v>
      </c>
      <c r="B166" s="276" t="s">
        <v>297</v>
      </c>
      <c r="C166" s="277" t="s">
        <v>26</v>
      </c>
      <c r="D166" s="278">
        <v>1</v>
      </c>
      <c r="E166" s="334"/>
      <c r="F166" s="335">
        <v>5.41</v>
      </c>
      <c r="G166" s="302">
        <f t="shared" si="8"/>
        <v>5.41</v>
      </c>
      <c r="H166" s="338"/>
      <c r="I166" s="335">
        <v>3.94</v>
      </c>
      <c r="J166" s="302">
        <f t="shared" si="9"/>
        <v>3.94</v>
      </c>
      <c r="K166" s="339"/>
      <c r="L166" s="335">
        <f t="shared" si="10"/>
        <v>9.35</v>
      </c>
      <c r="M166" s="302">
        <f t="shared" si="11"/>
        <v>9.35</v>
      </c>
      <c r="O166" s="43"/>
    </row>
    <row r="167" spans="1:15" x14ac:dyDescent="0.2">
      <c r="A167" s="275" t="s">
        <v>909</v>
      </c>
      <c r="B167" s="276" t="s">
        <v>299</v>
      </c>
      <c r="C167" s="277" t="s">
        <v>26</v>
      </c>
      <c r="D167" s="278">
        <v>2</v>
      </c>
      <c r="E167" s="334"/>
      <c r="F167" s="335">
        <v>14.84</v>
      </c>
      <c r="G167" s="302">
        <f t="shared" si="8"/>
        <v>29.68</v>
      </c>
      <c r="H167" s="338"/>
      <c r="I167" s="335">
        <v>3.94</v>
      </c>
      <c r="J167" s="302">
        <f t="shared" si="9"/>
        <v>7.88</v>
      </c>
      <c r="K167" s="339"/>
      <c r="L167" s="335">
        <f t="shared" si="10"/>
        <v>18.78</v>
      </c>
      <c r="M167" s="302">
        <f t="shared" si="11"/>
        <v>37.56</v>
      </c>
      <c r="O167" s="43"/>
    </row>
    <row r="168" spans="1:15" x14ac:dyDescent="0.2">
      <c r="A168" s="275" t="s">
        <v>941</v>
      </c>
      <c r="B168" s="276" t="s">
        <v>301</v>
      </c>
      <c r="C168" s="277" t="s">
        <v>26</v>
      </c>
      <c r="D168" s="278">
        <v>1</v>
      </c>
      <c r="E168" s="334"/>
      <c r="F168" s="335">
        <v>3.62</v>
      </c>
      <c r="G168" s="302">
        <f t="shared" si="8"/>
        <v>3.62</v>
      </c>
      <c r="H168" s="338"/>
      <c r="I168" s="335">
        <v>2.62</v>
      </c>
      <c r="J168" s="302">
        <f t="shared" si="9"/>
        <v>2.62</v>
      </c>
      <c r="K168" s="339"/>
      <c r="L168" s="335">
        <f t="shared" si="10"/>
        <v>6.24</v>
      </c>
      <c r="M168" s="302">
        <f t="shared" si="11"/>
        <v>6.24</v>
      </c>
      <c r="O168" s="43"/>
    </row>
    <row r="169" spans="1:15" x14ac:dyDescent="0.2">
      <c r="A169" s="275" t="s">
        <v>942</v>
      </c>
      <c r="B169" s="276" t="s">
        <v>303</v>
      </c>
      <c r="C169" s="277" t="s">
        <v>26</v>
      </c>
      <c r="D169" s="278">
        <v>3</v>
      </c>
      <c r="E169" s="334"/>
      <c r="F169" s="335">
        <v>8.3699999999999992</v>
      </c>
      <c r="G169" s="302">
        <f t="shared" si="8"/>
        <v>25.11</v>
      </c>
      <c r="H169" s="338"/>
      <c r="I169" s="335">
        <v>2.62</v>
      </c>
      <c r="J169" s="302">
        <f t="shared" si="9"/>
        <v>7.86</v>
      </c>
      <c r="K169" s="339"/>
      <c r="L169" s="335">
        <f t="shared" si="10"/>
        <v>10.989999999999998</v>
      </c>
      <c r="M169" s="302">
        <f t="shared" si="11"/>
        <v>32.97</v>
      </c>
      <c r="O169" s="43"/>
    </row>
    <row r="170" spans="1:15" ht="25.5" x14ac:dyDescent="0.2">
      <c r="A170" s="275" t="s">
        <v>943</v>
      </c>
      <c r="B170" s="276" t="s">
        <v>305</v>
      </c>
      <c r="C170" s="277" t="s">
        <v>26</v>
      </c>
      <c r="D170" s="278">
        <v>4</v>
      </c>
      <c r="E170" s="334"/>
      <c r="F170" s="335">
        <v>3.78</v>
      </c>
      <c r="G170" s="302">
        <f t="shared" si="8"/>
        <v>15.12</v>
      </c>
      <c r="H170" s="338"/>
      <c r="I170" s="335">
        <v>2.62</v>
      </c>
      <c r="J170" s="302">
        <f t="shared" si="9"/>
        <v>10.48</v>
      </c>
      <c r="K170" s="339"/>
      <c r="L170" s="335">
        <f t="shared" si="10"/>
        <v>6.4</v>
      </c>
      <c r="M170" s="302">
        <f t="shared" si="11"/>
        <v>25.6</v>
      </c>
      <c r="O170" s="43"/>
    </row>
    <row r="171" spans="1:15" ht="25.5" x14ac:dyDescent="0.2">
      <c r="A171" s="275" t="s">
        <v>944</v>
      </c>
      <c r="B171" s="276" t="s">
        <v>307</v>
      </c>
      <c r="C171" s="277" t="s">
        <v>37</v>
      </c>
      <c r="D171" s="278">
        <v>32</v>
      </c>
      <c r="E171" s="334"/>
      <c r="F171" s="335">
        <v>7.95</v>
      </c>
      <c r="G171" s="302">
        <f t="shared" si="8"/>
        <v>254.4</v>
      </c>
      <c r="H171" s="338"/>
      <c r="I171" s="335">
        <v>2.97</v>
      </c>
      <c r="J171" s="302">
        <f t="shared" si="9"/>
        <v>95.04</v>
      </c>
      <c r="K171" s="339"/>
      <c r="L171" s="335">
        <f t="shared" si="10"/>
        <v>10.92</v>
      </c>
      <c r="M171" s="302">
        <f t="shared" si="11"/>
        <v>349.44</v>
      </c>
      <c r="O171" s="43"/>
    </row>
    <row r="172" spans="1:15" x14ac:dyDescent="0.2">
      <c r="A172" s="275" t="s">
        <v>945</v>
      </c>
      <c r="B172" s="276" t="s">
        <v>309</v>
      </c>
      <c r="C172" s="277" t="s">
        <v>37</v>
      </c>
      <c r="D172" s="278">
        <v>1</v>
      </c>
      <c r="E172" s="334"/>
      <c r="F172" s="335">
        <v>68.86</v>
      </c>
      <c r="G172" s="302">
        <f t="shared" si="8"/>
        <v>68.86</v>
      </c>
      <c r="H172" s="338"/>
      <c r="I172" s="335">
        <v>1.1000000000000001</v>
      </c>
      <c r="J172" s="302">
        <f t="shared" si="9"/>
        <v>1.1000000000000001</v>
      </c>
      <c r="K172" s="339"/>
      <c r="L172" s="335">
        <f t="shared" si="10"/>
        <v>69.959999999999994</v>
      </c>
      <c r="M172" s="302">
        <f t="shared" si="11"/>
        <v>69.959999999999994</v>
      </c>
      <c r="O172" s="43"/>
    </row>
    <row r="173" spans="1:15" x14ac:dyDescent="0.2">
      <c r="A173" s="275" t="s">
        <v>946</v>
      </c>
      <c r="B173" s="276" t="s">
        <v>311</v>
      </c>
      <c r="C173" s="277" t="s">
        <v>26</v>
      </c>
      <c r="D173" s="278">
        <v>4</v>
      </c>
      <c r="E173" s="334"/>
      <c r="F173" s="335">
        <v>157.80000000000001</v>
      </c>
      <c r="G173" s="302">
        <f t="shared" si="8"/>
        <v>631.20000000000005</v>
      </c>
      <c r="H173" s="338"/>
      <c r="I173" s="335">
        <v>4.12</v>
      </c>
      <c r="J173" s="302">
        <f t="shared" si="9"/>
        <v>16.48</v>
      </c>
      <c r="K173" s="339"/>
      <c r="L173" s="335">
        <f t="shared" si="10"/>
        <v>161.92000000000002</v>
      </c>
      <c r="M173" s="302">
        <f t="shared" si="11"/>
        <v>647.68000000000006</v>
      </c>
      <c r="O173" s="43"/>
    </row>
    <row r="174" spans="1:15" x14ac:dyDescent="0.2">
      <c r="A174" s="275" t="s">
        <v>947</v>
      </c>
      <c r="B174" s="276" t="s">
        <v>313</v>
      </c>
      <c r="C174" s="277" t="s">
        <v>26</v>
      </c>
      <c r="D174" s="278">
        <v>4</v>
      </c>
      <c r="E174" s="334"/>
      <c r="F174" s="335">
        <v>11.08</v>
      </c>
      <c r="G174" s="302">
        <f t="shared" si="8"/>
        <v>44.32</v>
      </c>
      <c r="H174" s="338"/>
      <c r="I174" s="335">
        <v>1.89</v>
      </c>
      <c r="J174" s="302">
        <f t="shared" si="9"/>
        <v>7.56</v>
      </c>
      <c r="K174" s="339"/>
      <c r="L174" s="335">
        <f t="shared" si="10"/>
        <v>12.97</v>
      </c>
      <c r="M174" s="302">
        <f t="shared" si="11"/>
        <v>51.88</v>
      </c>
      <c r="O174" s="43"/>
    </row>
    <row r="175" spans="1:15" x14ac:dyDescent="0.2">
      <c r="A175" s="275" t="s">
        <v>948</v>
      </c>
      <c r="B175" s="276" t="s">
        <v>315</v>
      </c>
      <c r="C175" s="277" t="s">
        <v>26</v>
      </c>
      <c r="D175" s="278">
        <v>3</v>
      </c>
      <c r="E175" s="334"/>
      <c r="F175" s="335">
        <v>41.5</v>
      </c>
      <c r="G175" s="302">
        <f t="shared" si="8"/>
        <v>124.5</v>
      </c>
      <c r="H175" s="338"/>
      <c r="I175" s="335">
        <v>2.73</v>
      </c>
      <c r="J175" s="302">
        <f t="shared" si="9"/>
        <v>8.19</v>
      </c>
      <c r="K175" s="339"/>
      <c r="L175" s="335">
        <f t="shared" si="10"/>
        <v>44.23</v>
      </c>
      <c r="M175" s="302">
        <f t="shared" si="11"/>
        <v>132.69</v>
      </c>
      <c r="O175" s="43"/>
    </row>
    <row r="176" spans="1:15" x14ac:dyDescent="0.2">
      <c r="A176" s="275" t="s">
        <v>949</v>
      </c>
      <c r="B176" s="276" t="s">
        <v>317</v>
      </c>
      <c r="C176" s="277" t="s">
        <v>26</v>
      </c>
      <c r="D176" s="278">
        <v>2</v>
      </c>
      <c r="E176" s="334"/>
      <c r="F176" s="335">
        <v>10.06</v>
      </c>
      <c r="G176" s="302">
        <f t="shared" si="8"/>
        <v>20.12</v>
      </c>
      <c r="H176" s="338"/>
      <c r="I176" s="335">
        <v>2.57</v>
      </c>
      <c r="J176" s="302">
        <f t="shared" si="9"/>
        <v>5.14</v>
      </c>
      <c r="K176" s="339"/>
      <c r="L176" s="335">
        <f t="shared" si="10"/>
        <v>12.63</v>
      </c>
      <c r="M176" s="302">
        <f t="shared" si="11"/>
        <v>25.26</v>
      </c>
      <c r="O176" s="43"/>
    </row>
    <row r="177" spans="1:15" x14ac:dyDescent="0.2">
      <c r="A177" s="275" t="s">
        <v>950</v>
      </c>
      <c r="B177" s="276" t="s">
        <v>319</v>
      </c>
      <c r="C177" s="277" t="s">
        <v>26</v>
      </c>
      <c r="D177" s="278">
        <v>1</v>
      </c>
      <c r="E177" s="334"/>
      <c r="F177" s="335">
        <v>110.37</v>
      </c>
      <c r="G177" s="302">
        <f t="shared" si="8"/>
        <v>110.37</v>
      </c>
      <c r="H177" s="338"/>
      <c r="I177" s="335">
        <v>5.49</v>
      </c>
      <c r="J177" s="302">
        <f t="shared" si="9"/>
        <v>5.49</v>
      </c>
      <c r="K177" s="339"/>
      <c r="L177" s="335">
        <f t="shared" si="10"/>
        <v>115.86</v>
      </c>
      <c r="M177" s="302">
        <f t="shared" si="11"/>
        <v>115.86</v>
      </c>
      <c r="O177" s="43"/>
    </row>
    <row r="178" spans="1:15" x14ac:dyDescent="0.2">
      <c r="A178" s="275" t="s">
        <v>951</v>
      </c>
      <c r="B178" s="276" t="s">
        <v>321</v>
      </c>
      <c r="C178" s="277" t="s">
        <v>37</v>
      </c>
      <c r="D178" s="278">
        <v>3</v>
      </c>
      <c r="E178" s="334"/>
      <c r="F178" s="335">
        <v>22.9</v>
      </c>
      <c r="G178" s="302">
        <f t="shared" si="8"/>
        <v>68.699999999999989</v>
      </c>
      <c r="H178" s="338"/>
      <c r="I178" s="335">
        <v>9.9700000000000006</v>
      </c>
      <c r="J178" s="302">
        <f t="shared" si="9"/>
        <v>29.910000000000004</v>
      </c>
      <c r="K178" s="339"/>
      <c r="L178" s="335">
        <f t="shared" si="10"/>
        <v>32.869999999999997</v>
      </c>
      <c r="M178" s="302">
        <f t="shared" si="11"/>
        <v>98.609999999999985</v>
      </c>
      <c r="O178" s="43"/>
    </row>
    <row r="179" spans="1:15" x14ac:dyDescent="0.2">
      <c r="A179" s="275" t="s">
        <v>952</v>
      </c>
      <c r="B179" s="276" t="s">
        <v>323</v>
      </c>
      <c r="C179" s="277" t="s">
        <v>26</v>
      </c>
      <c r="D179" s="278">
        <v>2</v>
      </c>
      <c r="E179" s="334"/>
      <c r="F179" s="335">
        <v>21.99</v>
      </c>
      <c r="G179" s="302">
        <f t="shared" si="8"/>
        <v>43.98</v>
      </c>
      <c r="H179" s="338"/>
      <c r="I179" s="335">
        <v>6.56</v>
      </c>
      <c r="J179" s="302">
        <f t="shared" si="9"/>
        <v>13.12</v>
      </c>
      <c r="K179" s="339"/>
      <c r="L179" s="335">
        <f t="shared" si="10"/>
        <v>28.549999999999997</v>
      </c>
      <c r="M179" s="302">
        <f t="shared" si="11"/>
        <v>57.099999999999994</v>
      </c>
      <c r="O179" s="43"/>
    </row>
    <row r="180" spans="1:15" ht="25.5" x14ac:dyDescent="0.2">
      <c r="A180" s="275" t="s">
        <v>953</v>
      </c>
      <c r="B180" s="276" t="s">
        <v>325</v>
      </c>
      <c r="C180" s="277" t="s">
        <v>26</v>
      </c>
      <c r="D180" s="278">
        <v>2</v>
      </c>
      <c r="E180" s="334"/>
      <c r="F180" s="335">
        <v>75.349999999999994</v>
      </c>
      <c r="G180" s="302">
        <f t="shared" si="8"/>
        <v>150.69999999999999</v>
      </c>
      <c r="H180" s="338"/>
      <c r="I180" s="335">
        <v>5.81</v>
      </c>
      <c r="J180" s="302">
        <f t="shared" si="9"/>
        <v>11.62</v>
      </c>
      <c r="K180" s="339"/>
      <c r="L180" s="335">
        <f t="shared" si="10"/>
        <v>81.16</v>
      </c>
      <c r="M180" s="302">
        <f t="shared" si="11"/>
        <v>162.32</v>
      </c>
      <c r="O180" s="43"/>
    </row>
    <row r="181" spans="1:15" x14ac:dyDescent="0.2">
      <c r="A181" s="275" t="s">
        <v>954</v>
      </c>
      <c r="B181" s="276" t="s">
        <v>327</v>
      </c>
      <c r="C181" s="277" t="s">
        <v>26</v>
      </c>
      <c r="D181" s="278">
        <v>1</v>
      </c>
      <c r="E181" s="334"/>
      <c r="F181" s="335">
        <v>39.22</v>
      </c>
      <c r="G181" s="302">
        <f t="shared" si="8"/>
        <v>39.22</v>
      </c>
      <c r="H181" s="338"/>
      <c r="I181" s="335">
        <v>2.09</v>
      </c>
      <c r="J181" s="302">
        <f t="shared" si="9"/>
        <v>2.09</v>
      </c>
      <c r="K181" s="339"/>
      <c r="L181" s="335">
        <f t="shared" si="10"/>
        <v>41.31</v>
      </c>
      <c r="M181" s="302">
        <f t="shared" si="11"/>
        <v>41.31</v>
      </c>
      <c r="O181" s="43"/>
    </row>
    <row r="182" spans="1:15" x14ac:dyDescent="0.2">
      <c r="A182" s="275" t="s">
        <v>955</v>
      </c>
      <c r="B182" s="276" t="s">
        <v>329</v>
      </c>
      <c r="C182" s="277" t="s">
        <v>37</v>
      </c>
      <c r="D182" s="278">
        <v>3</v>
      </c>
      <c r="E182" s="334"/>
      <c r="F182" s="335">
        <v>15.9</v>
      </c>
      <c r="G182" s="302">
        <f t="shared" si="8"/>
        <v>47.7</v>
      </c>
      <c r="H182" s="338"/>
      <c r="I182" s="335">
        <v>3.49</v>
      </c>
      <c r="J182" s="302">
        <f t="shared" si="9"/>
        <v>10.47</v>
      </c>
      <c r="K182" s="339"/>
      <c r="L182" s="335">
        <f t="shared" si="10"/>
        <v>19.39</v>
      </c>
      <c r="M182" s="302">
        <f t="shared" si="11"/>
        <v>58.17</v>
      </c>
      <c r="O182" s="43"/>
    </row>
    <row r="183" spans="1:15" x14ac:dyDescent="0.2">
      <c r="A183" s="275" t="s">
        <v>956</v>
      </c>
      <c r="B183" s="276" t="s">
        <v>331</v>
      </c>
      <c r="C183" s="277" t="s">
        <v>26</v>
      </c>
      <c r="D183" s="278">
        <v>1</v>
      </c>
      <c r="E183" s="334"/>
      <c r="F183" s="335">
        <v>6.58</v>
      </c>
      <c r="G183" s="302">
        <f t="shared" si="8"/>
        <v>6.58</v>
      </c>
      <c r="H183" s="338"/>
      <c r="I183" s="335">
        <v>3.15</v>
      </c>
      <c r="J183" s="302">
        <f t="shared" si="9"/>
        <v>3.15</v>
      </c>
      <c r="K183" s="339"/>
      <c r="L183" s="335">
        <f t="shared" si="10"/>
        <v>9.73</v>
      </c>
      <c r="M183" s="302">
        <f t="shared" si="11"/>
        <v>9.73</v>
      </c>
      <c r="O183" s="43"/>
    </row>
    <row r="184" spans="1:15" ht="25.5" x14ac:dyDescent="0.2">
      <c r="A184" s="275" t="s">
        <v>957</v>
      </c>
      <c r="B184" s="276" t="s">
        <v>333</v>
      </c>
      <c r="C184" s="277" t="s">
        <v>26</v>
      </c>
      <c r="D184" s="278">
        <v>5</v>
      </c>
      <c r="E184" s="334"/>
      <c r="F184" s="335">
        <v>21.65</v>
      </c>
      <c r="G184" s="302">
        <f t="shared" si="8"/>
        <v>108.25</v>
      </c>
      <c r="H184" s="338"/>
      <c r="I184" s="335">
        <v>3.57</v>
      </c>
      <c r="J184" s="302">
        <f t="shared" si="9"/>
        <v>17.849999999999998</v>
      </c>
      <c r="K184" s="339"/>
      <c r="L184" s="335">
        <f t="shared" si="10"/>
        <v>25.22</v>
      </c>
      <c r="M184" s="302">
        <f t="shared" si="11"/>
        <v>126.1</v>
      </c>
      <c r="O184" s="43"/>
    </row>
    <row r="185" spans="1:15" x14ac:dyDescent="0.2">
      <c r="A185" s="275" t="s">
        <v>958</v>
      </c>
      <c r="B185" s="276" t="s">
        <v>335</v>
      </c>
      <c r="C185" s="277" t="s">
        <v>26</v>
      </c>
      <c r="D185" s="278">
        <v>1</v>
      </c>
      <c r="E185" s="334"/>
      <c r="F185" s="335">
        <v>35.99</v>
      </c>
      <c r="G185" s="302">
        <f t="shared" si="8"/>
        <v>35.99</v>
      </c>
      <c r="H185" s="338"/>
      <c r="I185" s="335">
        <v>6.06</v>
      </c>
      <c r="J185" s="302">
        <f t="shared" si="9"/>
        <v>6.06</v>
      </c>
      <c r="K185" s="339"/>
      <c r="L185" s="335">
        <f t="shared" si="10"/>
        <v>42.050000000000004</v>
      </c>
      <c r="M185" s="302">
        <f t="shared" si="11"/>
        <v>42.050000000000004</v>
      </c>
      <c r="O185" s="43"/>
    </row>
    <row r="186" spans="1:15" x14ac:dyDescent="0.2">
      <c r="A186" s="275" t="s">
        <v>959</v>
      </c>
      <c r="B186" s="276" t="s">
        <v>337</v>
      </c>
      <c r="C186" s="277" t="s">
        <v>26</v>
      </c>
      <c r="D186" s="278">
        <v>2</v>
      </c>
      <c r="E186" s="334"/>
      <c r="F186" s="335">
        <v>36.770000000000003</v>
      </c>
      <c r="G186" s="302">
        <f t="shared" si="8"/>
        <v>73.540000000000006</v>
      </c>
      <c r="H186" s="338"/>
      <c r="I186" s="335">
        <v>6.06</v>
      </c>
      <c r="J186" s="302">
        <f t="shared" si="9"/>
        <v>12.12</v>
      </c>
      <c r="K186" s="339"/>
      <c r="L186" s="335">
        <f t="shared" si="10"/>
        <v>42.830000000000005</v>
      </c>
      <c r="M186" s="302">
        <f t="shared" si="11"/>
        <v>85.660000000000011</v>
      </c>
      <c r="O186" s="43"/>
    </row>
    <row r="187" spans="1:15" x14ac:dyDescent="0.2">
      <c r="A187" s="275" t="s">
        <v>960</v>
      </c>
      <c r="B187" s="276" t="s">
        <v>339</v>
      </c>
      <c r="C187" s="277" t="s">
        <v>26</v>
      </c>
      <c r="D187" s="278">
        <v>1</v>
      </c>
      <c r="E187" s="334"/>
      <c r="F187" s="335">
        <v>373.24</v>
      </c>
      <c r="G187" s="302">
        <f t="shared" si="8"/>
        <v>373.24</v>
      </c>
      <c r="H187" s="338"/>
      <c r="I187" s="335">
        <v>8.08</v>
      </c>
      <c r="J187" s="302">
        <f t="shared" si="9"/>
        <v>8.08</v>
      </c>
      <c r="K187" s="339"/>
      <c r="L187" s="335">
        <f t="shared" si="10"/>
        <v>381.32</v>
      </c>
      <c r="M187" s="302">
        <f t="shared" si="11"/>
        <v>381.32</v>
      </c>
      <c r="O187" s="43"/>
    </row>
    <row r="188" spans="1:15" x14ac:dyDescent="0.2">
      <c r="A188" s="275" t="s">
        <v>961</v>
      </c>
      <c r="B188" s="276" t="s">
        <v>341</v>
      </c>
      <c r="C188" s="277" t="s">
        <v>26</v>
      </c>
      <c r="D188" s="278">
        <v>1</v>
      </c>
      <c r="E188" s="334"/>
      <c r="F188" s="335">
        <v>171.84</v>
      </c>
      <c r="G188" s="302">
        <f t="shared" si="8"/>
        <v>171.84</v>
      </c>
      <c r="H188" s="338"/>
      <c r="I188" s="335">
        <v>6.73</v>
      </c>
      <c r="J188" s="302">
        <f t="shared" si="9"/>
        <v>6.73</v>
      </c>
      <c r="K188" s="339"/>
      <c r="L188" s="335">
        <f t="shared" si="10"/>
        <v>178.57</v>
      </c>
      <c r="M188" s="302">
        <f t="shared" si="11"/>
        <v>178.57</v>
      </c>
      <c r="O188" s="43"/>
    </row>
    <row r="189" spans="1:15" x14ac:dyDescent="0.2">
      <c r="A189" s="275" t="s">
        <v>962</v>
      </c>
      <c r="B189" s="276" t="s">
        <v>343</v>
      </c>
      <c r="C189" s="277" t="s">
        <v>26</v>
      </c>
      <c r="D189" s="278">
        <v>1</v>
      </c>
      <c r="E189" s="334"/>
      <c r="F189" s="335">
        <v>377.49</v>
      </c>
      <c r="G189" s="302">
        <f t="shared" si="8"/>
        <v>377.49</v>
      </c>
      <c r="H189" s="338"/>
      <c r="I189" s="335">
        <v>12.75</v>
      </c>
      <c r="J189" s="302">
        <f t="shared" si="9"/>
        <v>12.75</v>
      </c>
      <c r="K189" s="339"/>
      <c r="L189" s="335">
        <f t="shared" si="10"/>
        <v>390.24</v>
      </c>
      <c r="M189" s="302">
        <f t="shared" si="11"/>
        <v>390.24</v>
      </c>
      <c r="O189" s="43"/>
    </row>
    <row r="190" spans="1:15" s="133" customFormat="1" x14ac:dyDescent="0.2">
      <c r="A190" s="279" t="s">
        <v>809</v>
      </c>
      <c r="B190" s="280" t="s">
        <v>345</v>
      </c>
      <c r="C190" s="281">
        <f>SUM(M191:M205)</f>
        <v>20757.159999999996</v>
      </c>
      <c r="D190" s="282"/>
      <c r="E190" s="336"/>
      <c r="F190" s="303"/>
      <c r="G190" s="305"/>
      <c r="H190" s="340"/>
      <c r="I190" s="303"/>
      <c r="J190" s="305"/>
      <c r="K190" s="304"/>
      <c r="L190" s="303"/>
      <c r="M190" s="305"/>
      <c r="N190" s="337"/>
      <c r="O190" s="130"/>
    </row>
    <row r="191" spans="1:15" ht="25.5" x14ac:dyDescent="0.2">
      <c r="A191" s="275" t="s">
        <v>963</v>
      </c>
      <c r="B191" s="276" t="s">
        <v>347</v>
      </c>
      <c r="C191" s="277" t="s">
        <v>37</v>
      </c>
      <c r="D191" s="278">
        <v>25</v>
      </c>
      <c r="E191" s="334"/>
      <c r="F191" s="335">
        <v>26.07</v>
      </c>
      <c r="G191" s="302">
        <f t="shared" si="8"/>
        <v>651.75</v>
      </c>
      <c r="H191" s="338"/>
      <c r="I191" s="335">
        <v>2.5099999999999998</v>
      </c>
      <c r="J191" s="302">
        <f t="shared" si="9"/>
        <v>62.749999999999993</v>
      </c>
      <c r="K191" s="339"/>
      <c r="L191" s="335">
        <f t="shared" si="10"/>
        <v>28.58</v>
      </c>
      <c r="M191" s="302">
        <f t="shared" si="11"/>
        <v>714.5</v>
      </c>
      <c r="O191" s="43"/>
    </row>
    <row r="192" spans="1:15" ht="38.25" x14ac:dyDescent="0.2">
      <c r="A192" s="275" t="s">
        <v>964</v>
      </c>
      <c r="B192" s="276" t="s">
        <v>349</v>
      </c>
      <c r="C192" s="277" t="s">
        <v>21</v>
      </c>
      <c r="D192" s="278">
        <v>30.4</v>
      </c>
      <c r="E192" s="334"/>
      <c r="F192" s="335">
        <v>50.83</v>
      </c>
      <c r="G192" s="302">
        <f t="shared" si="8"/>
        <v>1545.232</v>
      </c>
      <c r="H192" s="338"/>
      <c r="I192" s="335">
        <v>34.92</v>
      </c>
      <c r="J192" s="302">
        <f t="shared" si="9"/>
        <v>1061.568</v>
      </c>
      <c r="K192" s="339"/>
      <c r="L192" s="335">
        <f t="shared" si="10"/>
        <v>85.75</v>
      </c>
      <c r="M192" s="302">
        <f t="shared" si="11"/>
        <v>2606.7999999999997</v>
      </c>
      <c r="O192" s="43"/>
    </row>
    <row r="193" spans="1:15" ht="25.5" x14ac:dyDescent="0.2">
      <c r="A193" s="275" t="s">
        <v>970</v>
      </c>
      <c r="B193" s="276" t="s">
        <v>351</v>
      </c>
      <c r="C193" s="277" t="s">
        <v>21</v>
      </c>
      <c r="D193" s="278">
        <v>17.100000000000001</v>
      </c>
      <c r="E193" s="334"/>
      <c r="F193" s="335">
        <v>39.31</v>
      </c>
      <c r="G193" s="302">
        <f t="shared" si="8"/>
        <v>672.20100000000014</v>
      </c>
      <c r="H193" s="338"/>
      <c r="I193" s="335">
        <v>16.97</v>
      </c>
      <c r="J193" s="302">
        <f t="shared" si="9"/>
        <v>290.18700000000001</v>
      </c>
      <c r="K193" s="339"/>
      <c r="L193" s="335">
        <f t="shared" si="10"/>
        <v>56.28</v>
      </c>
      <c r="M193" s="302">
        <f t="shared" si="11"/>
        <v>962.38800000000015</v>
      </c>
      <c r="O193" s="43"/>
    </row>
    <row r="194" spans="1:15" ht="25.5" x14ac:dyDescent="0.2">
      <c r="A194" s="275" t="s">
        <v>966</v>
      </c>
      <c r="B194" s="276" t="s">
        <v>352</v>
      </c>
      <c r="C194" s="277" t="s">
        <v>26</v>
      </c>
      <c r="D194" s="278">
        <v>2</v>
      </c>
      <c r="E194" s="334"/>
      <c r="F194" s="335">
        <v>231.43</v>
      </c>
      <c r="G194" s="302">
        <f t="shared" si="8"/>
        <v>462.86</v>
      </c>
      <c r="H194" s="338"/>
      <c r="I194" s="335">
        <v>0</v>
      </c>
      <c r="J194" s="302">
        <f t="shared" si="9"/>
        <v>0</v>
      </c>
      <c r="K194" s="339"/>
      <c r="L194" s="335">
        <f t="shared" si="10"/>
        <v>231.43</v>
      </c>
      <c r="M194" s="302">
        <f t="shared" si="11"/>
        <v>462.86</v>
      </c>
      <c r="O194" s="43"/>
    </row>
    <row r="195" spans="1:15" x14ac:dyDescent="0.2">
      <c r="A195" s="275" t="s">
        <v>971</v>
      </c>
      <c r="B195" s="276" t="s">
        <v>354</v>
      </c>
      <c r="C195" s="277" t="s">
        <v>26</v>
      </c>
      <c r="D195" s="278">
        <v>5</v>
      </c>
      <c r="E195" s="334"/>
      <c r="F195" s="335">
        <v>10.84</v>
      </c>
      <c r="G195" s="302">
        <f t="shared" si="8"/>
        <v>54.2</v>
      </c>
      <c r="H195" s="338"/>
      <c r="I195" s="335">
        <v>0</v>
      </c>
      <c r="J195" s="302">
        <f t="shared" si="9"/>
        <v>0</v>
      </c>
      <c r="K195" s="339"/>
      <c r="L195" s="335">
        <f t="shared" si="10"/>
        <v>10.84</v>
      </c>
      <c r="M195" s="302">
        <f t="shared" si="11"/>
        <v>54.2</v>
      </c>
      <c r="O195" s="43"/>
    </row>
    <row r="196" spans="1:15" x14ac:dyDescent="0.2">
      <c r="A196" s="275" t="s">
        <v>968</v>
      </c>
      <c r="B196" s="276" t="s">
        <v>356</v>
      </c>
      <c r="C196" s="277" t="s">
        <v>21</v>
      </c>
      <c r="D196" s="278">
        <v>70.72</v>
      </c>
      <c r="E196" s="334"/>
      <c r="F196" s="335">
        <v>18.579999999999998</v>
      </c>
      <c r="G196" s="302">
        <f t="shared" si="8"/>
        <v>1313.9775999999999</v>
      </c>
      <c r="H196" s="338"/>
      <c r="I196" s="335">
        <v>9.44</v>
      </c>
      <c r="J196" s="302">
        <f t="shared" si="9"/>
        <v>667.59679999999992</v>
      </c>
      <c r="K196" s="339"/>
      <c r="L196" s="335">
        <f t="shared" si="10"/>
        <v>28.019999999999996</v>
      </c>
      <c r="M196" s="302">
        <f t="shared" si="11"/>
        <v>1981.5743999999997</v>
      </c>
      <c r="O196" s="43"/>
    </row>
    <row r="197" spans="1:15" x14ac:dyDescent="0.2">
      <c r="A197" s="275" t="s">
        <v>965</v>
      </c>
      <c r="B197" s="276" t="s">
        <v>102</v>
      </c>
      <c r="C197" s="277" t="s">
        <v>21</v>
      </c>
      <c r="D197" s="278">
        <v>70.72</v>
      </c>
      <c r="E197" s="334"/>
      <c r="F197" s="335">
        <v>2.96</v>
      </c>
      <c r="G197" s="302">
        <f t="shared" si="8"/>
        <v>209.3312</v>
      </c>
      <c r="H197" s="338"/>
      <c r="I197" s="335">
        <v>1.68</v>
      </c>
      <c r="J197" s="302">
        <f t="shared" si="9"/>
        <v>118.80959999999999</v>
      </c>
      <c r="K197" s="339"/>
      <c r="L197" s="335">
        <f t="shared" si="10"/>
        <v>4.6399999999999997</v>
      </c>
      <c r="M197" s="302">
        <f t="shared" si="11"/>
        <v>328.14079999999996</v>
      </c>
      <c r="O197" s="43"/>
    </row>
    <row r="198" spans="1:15" ht="25.5" x14ac:dyDescent="0.2">
      <c r="A198" s="275" t="s">
        <v>967</v>
      </c>
      <c r="B198" s="276" t="s">
        <v>358</v>
      </c>
      <c r="C198" s="277" t="s">
        <v>26</v>
      </c>
      <c r="D198" s="278">
        <v>22</v>
      </c>
      <c r="E198" s="334"/>
      <c r="F198" s="335">
        <v>188.27</v>
      </c>
      <c r="G198" s="302">
        <f t="shared" si="8"/>
        <v>4141.9400000000005</v>
      </c>
      <c r="H198" s="338"/>
      <c r="I198" s="335">
        <v>4.46</v>
      </c>
      <c r="J198" s="302">
        <f t="shared" si="9"/>
        <v>98.12</v>
      </c>
      <c r="K198" s="339"/>
      <c r="L198" s="335">
        <f t="shared" si="10"/>
        <v>192.73000000000002</v>
      </c>
      <c r="M198" s="302">
        <f t="shared" si="11"/>
        <v>4240.0600000000004</v>
      </c>
      <c r="O198" s="43"/>
    </row>
    <row r="199" spans="1:15" x14ac:dyDescent="0.2">
      <c r="A199" s="283" t="s">
        <v>969</v>
      </c>
      <c r="B199" s="284" t="s">
        <v>360</v>
      </c>
      <c r="C199" s="285" t="s">
        <v>26</v>
      </c>
      <c r="D199" s="286">
        <v>3</v>
      </c>
      <c r="E199" s="341"/>
      <c r="F199" s="342">
        <v>335.56</v>
      </c>
      <c r="G199" s="306">
        <f>F199*D199</f>
        <v>1006.6800000000001</v>
      </c>
      <c r="H199" s="343"/>
      <c r="I199" s="342">
        <v>6.04</v>
      </c>
      <c r="J199" s="306">
        <f>I199*D199</f>
        <v>18.12</v>
      </c>
      <c r="K199" s="344"/>
      <c r="L199" s="342">
        <f>F199+I199</f>
        <v>341.6</v>
      </c>
      <c r="M199" s="306">
        <f>L199*D199</f>
        <v>1024.8000000000002</v>
      </c>
      <c r="N199" s="329"/>
      <c r="O199" s="43"/>
    </row>
    <row r="200" spans="1:15" x14ac:dyDescent="0.2">
      <c r="A200" s="275" t="s">
        <v>972</v>
      </c>
      <c r="B200" s="276" t="s">
        <v>362</v>
      </c>
      <c r="C200" s="277" t="s">
        <v>37</v>
      </c>
      <c r="D200" s="278">
        <v>30</v>
      </c>
      <c r="E200" s="334"/>
      <c r="F200" s="335">
        <v>134.91999999999999</v>
      </c>
      <c r="G200" s="302">
        <f t="shared" si="8"/>
        <v>4047.5999999999995</v>
      </c>
      <c r="H200" s="338"/>
      <c r="I200" s="335">
        <v>3.44</v>
      </c>
      <c r="J200" s="302">
        <f t="shared" si="9"/>
        <v>103.2</v>
      </c>
      <c r="K200" s="339"/>
      <c r="L200" s="335">
        <f t="shared" si="10"/>
        <v>138.35999999999999</v>
      </c>
      <c r="M200" s="302">
        <f t="shared" si="11"/>
        <v>4150.7999999999993</v>
      </c>
      <c r="O200" s="43"/>
    </row>
    <row r="201" spans="1:15" x14ac:dyDescent="0.2">
      <c r="A201" s="275" t="s">
        <v>973</v>
      </c>
      <c r="B201" s="276" t="s">
        <v>364</v>
      </c>
      <c r="C201" s="277" t="s">
        <v>6</v>
      </c>
      <c r="D201" s="278">
        <v>3.92</v>
      </c>
      <c r="E201" s="334"/>
      <c r="F201" s="335">
        <v>26.77</v>
      </c>
      <c r="G201" s="302">
        <f t="shared" si="8"/>
        <v>104.9384</v>
      </c>
      <c r="H201" s="338"/>
      <c r="I201" s="335">
        <v>41.94</v>
      </c>
      <c r="J201" s="302">
        <f t="shared" si="9"/>
        <v>164.40479999999999</v>
      </c>
      <c r="K201" s="339"/>
      <c r="L201" s="335">
        <f t="shared" si="10"/>
        <v>68.709999999999994</v>
      </c>
      <c r="M201" s="302">
        <f t="shared" si="11"/>
        <v>269.34319999999997</v>
      </c>
      <c r="O201" s="43"/>
    </row>
    <row r="202" spans="1:15" x14ac:dyDescent="0.2">
      <c r="A202" s="275" t="s">
        <v>974</v>
      </c>
      <c r="B202" s="276" t="s">
        <v>366</v>
      </c>
      <c r="C202" s="277" t="s">
        <v>6</v>
      </c>
      <c r="D202" s="278">
        <v>3.92</v>
      </c>
      <c r="E202" s="334"/>
      <c r="F202" s="335">
        <v>13.28</v>
      </c>
      <c r="G202" s="302">
        <f t="shared" si="8"/>
        <v>52.057599999999994</v>
      </c>
      <c r="H202" s="338"/>
      <c r="I202" s="335">
        <v>17.3</v>
      </c>
      <c r="J202" s="302">
        <f t="shared" si="9"/>
        <v>67.816000000000003</v>
      </c>
      <c r="K202" s="339"/>
      <c r="L202" s="335">
        <f t="shared" si="10"/>
        <v>30.58</v>
      </c>
      <c r="M202" s="302">
        <f t="shared" si="11"/>
        <v>119.8736</v>
      </c>
      <c r="O202" s="43"/>
    </row>
    <row r="203" spans="1:15" ht="25.5" x14ac:dyDescent="0.2">
      <c r="A203" s="275" t="s">
        <v>975</v>
      </c>
      <c r="B203" s="276" t="s">
        <v>368</v>
      </c>
      <c r="C203" s="277" t="s">
        <v>26</v>
      </c>
      <c r="D203" s="278">
        <v>25</v>
      </c>
      <c r="E203" s="334"/>
      <c r="F203" s="335">
        <v>83.07</v>
      </c>
      <c r="G203" s="302">
        <f t="shared" si="8"/>
        <v>2076.75</v>
      </c>
      <c r="H203" s="338"/>
      <c r="I203" s="335">
        <v>5.77</v>
      </c>
      <c r="J203" s="302">
        <f t="shared" si="9"/>
        <v>144.25</v>
      </c>
      <c r="K203" s="339"/>
      <c r="L203" s="335">
        <f t="shared" si="10"/>
        <v>88.839999999999989</v>
      </c>
      <c r="M203" s="302">
        <f t="shared" si="11"/>
        <v>2220.9999999999995</v>
      </c>
      <c r="O203" s="43"/>
    </row>
    <row r="204" spans="1:15" ht="38.25" x14ac:dyDescent="0.2">
      <c r="A204" s="275" t="s">
        <v>976</v>
      </c>
      <c r="B204" s="276" t="s">
        <v>370</v>
      </c>
      <c r="C204" s="277" t="s">
        <v>26</v>
      </c>
      <c r="D204" s="278">
        <v>2</v>
      </c>
      <c r="E204" s="334"/>
      <c r="F204" s="335">
        <v>364.84</v>
      </c>
      <c r="G204" s="302">
        <f t="shared" si="8"/>
        <v>729.68</v>
      </c>
      <c r="H204" s="338"/>
      <c r="I204" s="335">
        <v>186.19</v>
      </c>
      <c r="J204" s="302">
        <f t="shared" si="9"/>
        <v>372.38</v>
      </c>
      <c r="K204" s="339"/>
      <c r="L204" s="335">
        <f t="shared" si="10"/>
        <v>551.03</v>
      </c>
      <c r="M204" s="302">
        <f t="shared" si="11"/>
        <v>1102.06</v>
      </c>
      <c r="O204" s="43"/>
    </row>
    <row r="205" spans="1:15" x14ac:dyDescent="0.2">
      <c r="A205" s="283" t="s">
        <v>977</v>
      </c>
      <c r="B205" s="284" t="s">
        <v>372</v>
      </c>
      <c r="C205" s="285" t="s">
        <v>26</v>
      </c>
      <c r="D205" s="286">
        <v>3</v>
      </c>
      <c r="E205" s="341"/>
      <c r="F205" s="342">
        <v>172.92</v>
      </c>
      <c r="G205" s="306">
        <f>F205*D205</f>
        <v>518.76</v>
      </c>
      <c r="H205" s="343"/>
      <c r="I205" s="342">
        <v>0</v>
      </c>
      <c r="J205" s="306">
        <f>I205*D205</f>
        <v>0</v>
      </c>
      <c r="K205" s="344"/>
      <c r="L205" s="342">
        <f>F205+I205</f>
        <v>172.92</v>
      </c>
      <c r="M205" s="306">
        <f>L205*D205</f>
        <v>518.76</v>
      </c>
      <c r="N205" s="329"/>
      <c r="O205" s="43"/>
    </row>
    <row r="206" spans="1:15" s="133" customFormat="1" x14ac:dyDescent="0.2">
      <c r="A206" s="279" t="s">
        <v>229</v>
      </c>
      <c r="B206" s="280" t="s">
        <v>374</v>
      </c>
      <c r="C206" s="281">
        <f>SUM(M207:M226)</f>
        <v>58564.906200000012</v>
      </c>
      <c r="D206" s="282"/>
      <c r="E206" s="336"/>
      <c r="F206" s="303"/>
      <c r="G206" s="305"/>
      <c r="H206" s="340"/>
      <c r="I206" s="303"/>
      <c r="J206" s="305"/>
      <c r="K206" s="304"/>
      <c r="L206" s="303"/>
      <c r="M206" s="305"/>
      <c r="N206" s="337"/>
      <c r="O206" s="130"/>
    </row>
    <row r="207" spans="1:15" ht="25.5" x14ac:dyDescent="0.2">
      <c r="A207" s="275" t="s">
        <v>978</v>
      </c>
      <c r="B207" s="276" t="s">
        <v>376</v>
      </c>
      <c r="C207" s="277" t="s">
        <v>26</v>
      </c>
      <c r="D207" s="278">
        <v>16</v>
      </c>
      <c r="E207" s="334"/>
      <c r="F207" s="335">
        <v>4.01</v>
      </c>
      <c r="G207" s="302">
        <f t="shared" ref="G207:G267" si="12">F207*D207</f>
        <v>64.16</v>
      </c>
      <c r="H207" s="338"/>
      <c r="I207" s="335">
        <v>0</v>
      </c>
      <c r="J207" s="302">
        <f t="shared" ref="J207:J267" si="13">I207*D207</f>
        <v>0</v>
      </c>
      <c r="K207" s="339"/>
      <c r="L207" s="335">
        <f t="shared" ref="L207:L267" si="14">F207+I207</f>
        <v>4.01</v>
      </c>
      <c r="M207" s="302">
        <f t="shared" ref="M207:M267" si="15">L207*D207</f>
        <v>64.16</v>
      </c>
      <c r="O207" s="43"/>
    </row>
    <row r="208" spans="1:15" ht="25.5" x14ac:dyDescent="0.2">
      <c r="A208" s="275" t="s">
        <v>980</v>
      </c>
      <c r="B208" s="276" t="s">
        <v>378</v>
      </c>
      <c r="C208" s="277" t="s">
        <v>37</v>
      </c>
      <c r="D208" s="278">
        <v>9.1</v>
      </c>
      <c r="E208" s="334"/>
      <c r="F208" s="335">
        <v>81.56</v>
      </c>
      <c r="G208" s="302">
        <f t="shared" si="12"/>
        <v>742.19600000000003</v>
      </c>
      <c r="H208" s="338"/>
      <c r="I208" s="335">
        <v>3.69</v>
      </c>
      <c r="J208" s="302">
        <f t="shared" si="13"/>
        <v>33.579000000000001</v>
      </c>
      <c r="K208" s="339"/>
      <c r="L208" s="335">
        <f t="shared" si="14"/>
        <v>85.25</v>
      </c>
      <c r="M208" s="302">
        <f t="shared" si="15"/>
        <v>775.77499999999998</v>
      </c>
      <c r="O208" s="43"/>
    </row>
    <row r="209" spans="1:16" ht="25.5" x14ac:dyDescent="0.2">
      <c r="A209" s="275" t="s">
        <v>981</v>
      </c>
      <c r="B209" s="276" t="s">
        <v>380</v>
      </c>
      <c r="C209" s="277" t="s">
        <v>26</v>
      </c>
      <c r="D209" s="278">
        <v>28</v>
      </c>
      <c r="E209" s="334"/>
      <c r="F209" s="335">
        <v>1.57</v>
      </c>
      <c r="G209" s="302">
        <f t="shared" si="12"/>
        <v>43.96</v>
      </c>
      <c r="H209" s="338"/>
      <c r="I209" s="335">
        <v>0</v>
      </c>
      <c r="J209" s="302">
        <f t="shared" si="13"/>
        <v>0</v>
      </c>
      <c r="K209" s="339"/>
      <c r="L209" s="335">
        <f t="shared" si="14"/>
        <v>1.57</v>
      </c>
      <c r="M209" s="302">
        <f t="shared" si="15"/>
        <v>43.96</v>
      </c>
      <c r="O209" s="43"/>
    </row>
    <row r="210" spans="1:16" x14ac:dyDescent="0.2">
      <c r="A210" s="275" t="s">
        <v>979</v>
      </c>
      <c r="B210" s="276" t="s">
        <v>382</v>
      </c>
      <c r="C210" s="277" t="s">
        <v>277</v>
      </c>
      <c r="D210" s="278">
        <v>8</v>
      </c>
      <c r="E210" s="334"/>
      <c r="F210" s="335">
        <v>15.55</v>
      </c>
      <c r="G210" s="302">
        <f t="shared" si="12"/>
        <v>124.4</v>
      </c>
      <c r="H210" s="338"/>
      <c r="I210" s="335">
        <v>0</v>
      </c>
      <c r="J210" s="302">
        <f t="shared" si="13"/>
        <v>0</v>
      </c>
      <c r="K210" s="339"/>
      <c r="L210" s="335">
        <f t="shared" si="14"/>
        <v>15.55</v>
      </c>
      <c r="M210" s="302">
        <f t="shared" si="15"/>
        <v>124.4</v>
      </c>
      <c r="O210" s="43"/>
    </row>
    <row r="211" spans="1:16" x14ac:dyDescent="0.2">
      <c r="A211" s="275" t="s">
        <v>982</v>
      </c>
      <c r="B211" s="276" t="s">
        <v>276</v>
      </c>
      <c r="C211" s="277" t="s">
        <v>277</v>
      </c>
      <c r="D211" s="278">
        <v>2</v>
      </c>
      <c r="E211" s="334"/>
      <c r="F211" s="335">
        <v>2.16</v>
      </c>
      <c r="G211" s="302">
        <f t="shared" si="12"/>
        <v>4.32</v>
      </c>
      <c r="H211" s="338"/>
      <c r="I211" s="335">
        <v>0</v>
      </c>
      <c r="J211" s="302">
        <f t="shared" si="13"/>
        <v>0</v>
      </c>
      <c r="K211" s="339"/>
      <c r="L211" s="335">
        <f t="shared" si="14"/>
        <v>2.16</v>
      </c>
      <c r="M211" s="302">
        <f t="shared" si="15"/>
        <v>4.32</v>
      </c>
      <c r="O211" s="43"/>
    </row>
    <row r="212" spans="1:16" x14ac:dyDescent="0.2">
      <c r="A212" s="275" t="s">
        <v>983</v>
      </c>
      <c r="B212" s="276" t="s">
        <v>384</v>
      </c>
      <c r="C212" s="277" t="s">
        <v>37</v>
      </c>
      <c r="D212" s="278">
        <v>126.44</v>
      </c>
      <c r="E212" s="334"/>
      <c r="F212" s="335">
        <v>28.04</v>
      </c>
      <c r="G212" s="302">
        <f t="shared" si="12"/>
        <v>3545.3775999999998</v>
      </c>
      <c r="H212" s="338"/>
      <c r="I212" s="335">
        <v>12.56</v>
      </c>
      <c r="J212" s="302">
        <f t="shared" si="13"/>
        <v>1588.0864000000001</v>
      </c>
      <c r="K212" s="339"/>
      <c r="L212" s="335">
        <f t="shared" si="14"/>
        <v>40.6</v>
      </c>
      <c r="M212" s="302">
        <f t="shared" si="15"/>
        <v>5133.4639999999999</v>
      </c>
      <c r="O212" s="43"/>
    </row>
    <row r="213" spans="1:16" x14ac:dyDescent="0.2">
      <c r="A213" s="275" t="s">
        <v>984</v>
      </c>
      <c r="B213" s="276" t="s">
        <v>386</v>
      </c>
      <c r="C213" s="277" t="s">
        <v>12</v>
      </c>
      <c r="D213" s="278">
        <v>108.87</v>
      </c>
      <c r="E213" s="334"/>
      <c r="F213" s="335">
        <v>0</v>
      </c>
      <c r="G213" s="302">
        <f t="shared" si="12"/>
        <v>0</v>
      </c>
      <c r="H213" s="338"/>
      <c r="I213" s="335">
        <v>18.95</v>
      </c>
      <c r="J213" s="302">
        <f t="shared" si="13"/>
        <v>2063.0864999999999</v>
      </c>
      <c r="K213" s="339"/>
      <c r="L213" s="335">
        <f t="shared" si="14"/>
        <v>18.95</v>
      </c>
      <c r="M213" s="302">
        <f t="shared" si="15"/>
        <v>2063.0864999999999</v>
      </c>
      <c r="O213" s="43"/>
    </row>
    <row r="214" spans="1:16" x14ac:dyDescent="0.2">
      <c r="A214" s="275" t="s">
        <v>985</v>
      </c>
      <c r="B214" s="276" t="s">
        <v>388</v>
      </c>
      <c r="C214" s="277" t="s">
        <v>277</v>
      </c>
      <c r="D214" s="278">
        <v>15</v>
      </c>
      <c r="E214" s="334"/>
      <c r="F214" s="335">
        <v>15.28</v>
      </c>
      <c r="G214" s="302">
        <f t="shared" si="12"/>
        <v>229.2</v>
      </c>
      <c r="H214" s="338"/>
      <c r="I214" s="335">
        <v>0</v>
      </c>
      <c r="J214" s="302">
        <f t="shared" si="13"/>
        <v>0</v>
      </c>
      <c r="K214" s="339"/>
      <c r="L214" s="335">
        <f t="shared" si="14"/>
        <v>15.28</v>
      </c>
      <c r="M214" s="302">
        <f t="shared" si="15"/>
        <v>229.2</v>
      </c>
      <c r="O214" s="43"/>
    </row>
    <row r="215" spans="1:16" x14ac:dyDescent="0.2">
      <c r="A215" s="275" t="s">
        <v>986</v>
      </c>
      <c r="B215" s="276" t="s">
        <v>390</v>
      </c>
      <c r="C215" s="277" t="s">
        <v>277</v>
      </c>
      <c r="D215" s="278">
        <v>18</v>
      </c>
      <c r="E215" s="334"/>
      <c r="F215" s="335">
        <v>12.63</v>
      </c>
      <c r="G215" s="302">
        <f t="shared" si="12"/>
        <v>227.34</v>
      </c>
      <c r="H215" s="338"/>
      <c r="I215" s="335">
        <v>0</v>
      </c>
      <c r="J215" s="302">
        <f t="shared" si="13"/>
        <v>0</v>
      </c>
      <c r="K215" s="339"/>
      <c r="L215" s="335">
        <f t="shared" si="14"/>
        <v>12.63</v>
      </c>
      <c r="M215" s="302">
        <f t="shared" si="15"/>
        <v>227.34</v>
      </c>
      <c r="O215" s="43"/>
    </row>
    <row r="216" spans="1:16" x14ac:dyDescent="0.2">
      <c r="A216" s="275" t="s">
        <v>987</v>
      </c>
      <c r="B216" s="276" t="s">
        <v>392</v>
      </c>
      <c r="C216" s="277" t="s">
        <v>277</v>
      </c>
      <c r="D216" s="278">
        <v>96</v>
      </c>
      <c r="E216" s="334"/>
      <c r="F216" s="335">
        <v>14.53</v>
      </c>
      <c r="G216" s="302">
        <f t="shared" si="12"/>
        <v>1394.8799999999999</v>
      </c>
      <c r="H216" s="338"/>
      <c r="I216" s="335">
        <v>0</v>
      </c>
      <c r="J216" s="302">
        <f t="shared" si="13"/>
        <v>0</v>
      </c>
      <c r="K216" s="339"/>
      <c r="L216" s="335">
        <f t="shared" si="14"/>
        <v>14.53</v>
      </c>
      <c r="M216" s="302">
        <f t="shared" si="15"/>
        <v>1394.8799999999999</v>
      </c>
      <c r="O216" s="43"/>
    </row>
    <row r="217" spans="1:16" x14ac:dyDescent="0.2">
      <c r="A217" s="275" t="s">
        <v>988</v>
      </c>
      <c r="B217" s="276" t="s">
        <v>394</v>
      </c>
      <c r="C217" s="277" t="s">
        <v>277</v>
      </c>
      <c r="D217" s="278">
        <v>1</v>
      </c>
      <c r="E217" s="334"/>
      <c r="F217" s="335">
        <v>14.87</v>
      </c>
      <c r="G217" s="302">
        <f t="shared" si="12"/>
        <v>14.87</v>
      </c>
      <c r="H217" s="338"/>
      <c r="I217" s="335">
        <v>0</v>
      </c>
      <c r="J217" s="302">
        <f t="shared" si="13"/>
        <v>0</v>
      </c>
      <c r="K217" s="339"/>
      <c r="L217" s="335">
        <f t="shared" si="14"/>
        <v>14.87</v>
      </c>
      <c r="M217" s="302">
        <f t="shared" si="15"/>
        <v>14.87</v>
      </c>
      <c r="O217" s="43"/>
    </row>
    <row r="218" spans="1:16" ht="25.5" x14ac:dyDescent="0.2">
      <c r="A218" s="275" t="s">
        <v>989</v>
      </c>
      <c r="B218" s="276" t="s">
        <v>396</v>
      </c>
      <c r="C218" s="277" t="s">
        <v>26</v>
      </c>
      <c r="D218" s="278">
        <v>1</v>
      </c>
      <c r="E218" s="334"/>
      <c r="F218" s="335">
        <v>1482.74</v>
      </c>
      <c r="G218" s="302">
        <f t="shared" si="12"/>
        <v>1482.74</v>
      </c>
      <c r="H218" s="338"/>
      <c r="I218" s="335">
        <v>836.5</v>
      </c>
      <c r="J218" s="302">
        <f t="shared" si="13"/>
        <v>836.5</v>
      </c>
      <c r="K218" s="339"/>
      <c r="L218" s="335">
        <f t="shared" si="14"/>
        <v>2319.2399999999998</v>
      </c>
      <c r="M218" s="302">
        <f t="shared" si="15"/>
        <v>2319.2399999999998</v>
      </c>
      <c r="O218" s="43"/>
    </row>
    <row r="219" spans="1:16" x14ac:dyDescent="0.2">
      <c r="A219" s="275" t="s">
        <v>990</v>
      </c>
      <c r="B219" s="276" t="s">
        <v>398</v>
      </c>
      <c r="C219" s="277" t="s">
        <v>12</v>
      </c>
      <c r="D219" s="278">
        <v>108.87</v>
      </c>
      <c r="E219" s="334"/>
      <c r="F219" s="335">
        <v>0</v>
      </c>
      <c r="G219" s="302">
        <f t="shared" si="12"/>
        <v>0</v>
      </c>
      <c r="H219" s="338"/>
      <c r="I219" s="335">
        <v>29.14</v>
      </c>
      <c r="J219" s="302">
        <f t="shared" si="13"/>
        <v>3172.4718000000003</v>
      </c>
      <c r="K219" s="339"/>
      <c r="L219" s="335">
        <f t="shared" si="14"/>
        <v>29.14</v>
      </c>
      <c r="M219" s="302">
        <f t="shared" si="15"/>
        <v>3172.4718000000003</v>
      </c>
      <c r="O219" s="43"/>
    </row>
    <row r="220" spans="1:16" ht="38.25" x14ac:dyDescent="0.2">
      <c r="A220" s="275" t="s">
        <v>991</v>
      </c>
      <c r="B220" s="276" t="s">
        <v>400</v>
      </c>
      <c r="C220" s="277" t="s">
        <v>26</v>
      </c>
      <c r="D220" s="278">
        <v>1</v>
      </c>
      <c r="E220" s="334"/>
      <c r="F220" s="335">
        <v>2783.87</v>
      </c>
      <c r="G220" s="302">
        <f t="shared" si="12"/>
        <v>2783.87</v>
      </c>
      <c r="H220" s="338"/>
      <c r="I220" s="335">
        <v>1282.8900000000001</v>
      </c>
      <c r="J220" s="302">
        <f t="shared" si="13"/>
        <v>1282.8900000000001</v>
      </c>
      <c r="K220" s="339"/>
      <c r="L220" s="335">
        <f t="shared" si="14"/>
        <v>4066.76</v>
      </c>
      <c r="M220" s="302">
        <f t="shared" si="15"/>
        <v>4066.76</v>
      </c>
      <c r="O220" s="110">
        <f>P220-M220</f>
        <v>0</v>
      </c>
      <c r="P220" s="5">
        <v>4066.76</v>
      </c>
    </row>
    <row r="221" spans="1:16" x14ac:dyDescent="0.2">
      <c r="A221" s="275" t="s">
        <v>992</v>
      </c>
      <c r="B221" s="276" t="s">
        <v>402</v>
      </c>
      <c r="C221" s="277" t="s">
        <v>37</v>
      </c>
      <c r="D221" s="278">
        <v>48</v>
      </c>
      <c r="E221" s="334"/>
      <c r="F221" s="335">
        <v>0.68</v>
      </c>
      <c r="G221" s="302">
        <f t="shared" si="12"/>
        <v>32.64</v>
      </c>
      <c r="H221" s="338"/>
      <c r="I221" s="335">
        <v>1.1399999999999999</v>
      </c>
      <c r="J221" s="302">
        <f t="shared" si="13"/>
        <v>54.72</v>
      </c>
      <c r="K221" s="339"/>
      <c r="L221" s="335">
        <f t="shared" si="14"/>
        <v>1.8199999999999998</v>
      </c>
      <c r="M221" s="302">
        <f t="shared" si="15"/>
        <v>87.359999999999985</v>
      </c>
      <c r="O221" s="43"/>
    </row>
    <row r="222" spans="1:16" ht="25.5" x14ac:dyDescent="0.2">
      <c r="A222" s="275" t="s">
        <v>993</v>
      </c>
      <c r="B222" s="284" t="s">
        <v>404</v>
      </c>
      <c r="C222" s="285" t="s">
        <v>21</v>
      </c>
      <c r="D222" s="286">
        <v>500</v>
      </c>
      <c r="E222" s="341"/>
      <c r="F222" s="342">
        <v>63.39</v>
      </c>
      <c r="G222" s="306">
        <f>F222*D222</f>
        <v>31695</v>
      </c>
      <c r="H222" s="343"/>
      <c r="I222" s="342">
        <v>3.76</v>
      </c>
      <c r="J222" s="306">
        <f>I222*D222</f>
        <v>1880</v>
      </c>
      <c r="K222" s="344"/>
      <c r="L222" s="342">
        <f>F222+I222</f>
        <v>67.150000000000006</v>
      </c>
      <c r="M222" s="306">
        <f>L222*D222</f>
        <v>33575</v>
      </c>
      <c r="N222" s="329"/>
      <c r="O222" s="43"/>
    </row>
    <row r="223" spans="1:16" ht="25.5" x14ac:dyDescent="0.2">
      <c r="A223" s="275" t="s">
        <v>994</v>
      </c>
      <c r="B223" s="276" t="s">
        <v>406</v>
      </c>
      <c r="C223" s="277" t="s">
        <v>37</v>
      </c>
      <c r="D223" s="278">
        <v>28</v>
      </c>
      <c r="E223" s="334"/>
      <c r="F223" s="335">
        <v>107.28</v>
      </c>
      <c r="G223" s="302">
        <f t="shared" si="12"/>
        <v>3003.84</v>
      </c>
      <c r="H223" s="338"/>
      <c r="I223" s="335">
        <v>1.77</v>
      </c>
      <c r="J223" s="302">
        <f t="shared" si="13"/>
        <v>49.56</v>
      </c>
      <c r="K223" s="339"/>
      <c r="L223" s="335">
        <f t="shared" si="14"/>
        <v>109.05</v>
      </c>
      <c r="M223" s="302">
        <f t="shared" si="15"/>
        <v>3053.4</v>
      </c>
      <c r="O223" s="43"/>
    </row>
    <row r="224" spans="1:16" x14ac:dyDescent="0.2">
      <c r="A224" s="275" t="s">
        <v>995</v>
      </c>
      <c r="B224" s="276" t="s">
        <v>408</v>
      </c>
      <c r="C224" s="277" t="s">
        <v>6</v>
      </c>
      <c r="D224" s="278">
        <v>0.25</v>
      </c>
      <c r="E224" s="334"/>
      <c r="F224" s="335">
        <v>488.25</v>
      </c>
      <c r="G224" s="302">
        <f t="shared" si="12"/>
        <v>122.0625</v>
      </c>
      <c r="H224" s="338"/>
      <c r="I224" s="335">
        <v>69.040000000000006</v>
      </c>
      <c r="J224" s="302">
        <f t="shared" si="13"/>
        <v>17.260000000000002</v>
      </c>
      <c r="K224" s="339"/>
      <c r="L224" s="335">
        <f t="shared" si="14"/>
        <v>557.29</v>
      </c>
      <c r="M224" s="302">
        <f t="shared" si="15"/>
        <v>139.32249999999999</v>
      </c>
      <c r="O224" s="43"/>
    </row>
    <row r="225" spans="1:15" ht="25.5" x14ac:dyDescent="0.2">
      <c r="A225" s="275" t="s">
        <v>996</v>
      </c>
      <c r="B225" s="276" t="s">
        <v>410</v>
      </c>
      <c r="C225" s="277" t="s">
        <v>21</v>
      </c>
      <c r="D225" s="278">
        <v>520</v>
      </c>
      <c r="E225" s="334"/>
      <c r="F225" s="335">
        <v>0.99</v>
      </c>
      <c r="G225" s="302">
        <f t="shared" si="12"/>
        <v>514.79999999999995</v>
      </c>
      <c r="H225" s="338"/>
      <c r="I225" s="335">
        <v>1.8</v>
      </c>
      <c r="J225" s="302">
        <f t="shared" si="13"/>
        <v>936</v>
      </c>
      <c r="K225" s="339"/>
      <c r="L225" s="335">
        <f t="shared" si="14"/>
        <v>2.79</v>
      </c>
      <c r="M225" s="302">
        <f t="shared" si="15"/>
        <v>1450.8</v>
      </c>
      <c r="O225" s="43"/>
    </row>
    <row r="226" spans="1:15" ht="25.5" x14ac:dyDescent="0.2">
      <c r="A226" s="275" t="s">
        <v>997</v>
      </c>
      <c r="B226" s="276" t="s">
        <v>412</v>
      </c>
      <c r="C226" s="277" t="s">
        <v>26</v>
      </c>
      <c r="D226" s="278">
        <v>504.11</v>
      </c>
      <c r="E226" s="334"/>
      <c r="F226" s="335">
        <v>1.24</v>
      </c>
      <c r="G226" s="302">
        <f t="shared" si="12"/>
        <v>625.09640000000002</v>
      </c>
      <c r="H226" s="338"/>
      <c r="I226" s="335">
        <v>0</v>
      </c>
      <c r="J226" s="302">
        <f t="shared" si="13"/>
        <v>0</v>
      </c>
      <c r="K226" s="339"/>
      <c r="L226" s="335">
        <f t="shared" si="14"/>
        <v>1.24</v>
      </c>
      <c r="M226" s="302">
        <f t="shared" si="15"/>
        <v>625.09640000000002</v>
      </c>
      <c r="O226" s="43"/>
    </row>
    <row r="227" spans="1:15" s="133" customFormat="1" x14ac:dyDescent="0.2">
      <c r="A227" s="279" t="s">
        <v>269</v>
      </c>
      <c r="B227" s="280" t="s">
        <v>413</v>
      </c>
      <c r="C227" s="281">
        <f>C228+C234+C246+C252+C258+C261+C263</f>
        <v>20613.28</v>
      </c>
      <c r="D227" s="282"/>
      <c r="E227" s="336"/>
      <c r="F227" s="303"/>
      <c r="G227" s="305"/>
      <c r="H227" s="340"/>
      <c r="I227" s="303"/>
      <c r="J227" s="305"/>
      <c r="K227" s="304"/>
      <c r="L227" s="303"/>
      <c r="M227" s="305"/>
      <c r="N227" s="337"/>
      <c r="O227" s="130"/>
    </row>
    <row r="228" spans="1:15" s="181" customFormat="1" x14ac:dyDescent="0.2">
      <c r="A228" s="287" t="s">
        <v>998</v>
      </c>
      <c r="B228" s="288" t="s">
        <v>414</v>
      </c>
      <c r="C228" s="289">
        <f>SUM(M229:M233)</f>
        <v>9030.2999999999993</v>
      </c>
      <c r="D228" s="290"/>
      <c r="E228" s="345"/>
      <c r="F228" s="307"/>
      <c r="G228" s="346"/>
      <c r="H228" s="347"/>
      <c r="I228" s="307"/>
      <c r="J228" s="346"/>
      <c r="K228" s="348"/>
      <c r="L228" s="307"/>
      <c r="M228" s="346"/>
      <c r="N228" s="349"/>
      <c r="O228" s="182"/>
    </row>
    <row r="229" spans="1:15" ht="25.5" x14ac:dyDescent="0.2">
      <c r="A229" s="275" t="s">
        <v>1010</v>
      </c>
      <c r="B229" s="276" t="s">
        <v>416</v>
      </c>
      <c r="C229" s="277" t="s">
        <v>37</v>
      </c>
      <c r="D229" s="278">
        <v>400</v>
      </c>
      <c r="E229" s="334"/>
      <c r="F229" s="335">
        <v>5.34</v>
      </c>
      <c r="G229" s="302">
        <f t="shared" si="12"/>
        <v>2136</v>
      </c>
      <c r="H229" s="338"/>
      <c r="I229" s="335">
        <v>0</v>
      </c>
      <c r="J229" s="302">
        <f t="shared" si="13"/>
        <v>0</v>
      </c>
      <c r="K229" s="339"/>
      <c r="L229" s="335">
        <f t="shared" si="14"/>
        <v>5.34</v>
      </c>
      <c r="M229" s="302">
        <f t="shared" si="15"/>
        <v>2136</v>
      </c>
      <c r="O229" s="43"/>
    </row>
    <row r="230" spans="1:15" ht="25.5" x14ac:dyDescent="0.2">
      <c r="A230" s="275" t="s">
        <v>1014</v>
      </c>
      <c r="B230" s="276" t="s">
        <v>418</v>
      </c>
      <c r="C230" s="277" t="s">
        <v>37</v>
      </c>
      <c r="D230" s="278">
        <v>800</v>
      </c>
      <c r="E230" s="334"/>
      <c r="F230" s="335">
        <v>3.72</v>
      </c>
      <c r="G230" s="302">
        <f t="shared" si="12"/>
        <v>2976</v>
      </c>
      <c r="H230" s="338"/>
      <c r="I230" s="335">
        <v>0</v>
      </c>
      <c r="J230" s="302">
        <f t="shared" si="13"/>
        <v>0</v>
      </c>
      <c r="K230" s="339"/>
      <c r="L230" s="335">
        <f t="shared" si="14"/>
        <v>3.72</v>
      </c>
      <c r="M230" s="302">
        <f t="shared" si="15"/>
        <v>2976</v>
      </c>
      <c r="O230" s="43"/>
    </row>
    <row r="231" spans="1:15" x14ac:dyDescent="0.2">
      <c r="A231" s="275" t="s">
        <v>1015</v>
      </c>
      <c r="B231" s="276" t="s">
        <v>420</v>
      </c>
      <c r="C231" s="277" t="s">
        <v>26</v>
      </c>
      <c r="D231" s="278">
        <v>10</v>
      </c>
      <c r="E231" s="334"/>
      <c r="F231" s="335">
        <v>9.7899999999999991</v>
      </c>
      <c r="G231" s="302">
        <f t="shared" si="12"/>
        <v>97.899999999999991</v>
      </c>
      <c r="H231" s="338"/>
      <c r="I231" s="335">
        <v>0</v>
      </c>
      <c r="J231" s="302">
        <f t="shared" si="13"/>
        <v>0</v>
      </c>
      <c r="K231" s="339"/>
      <c r="L231" s="335">
        <f t="shared" si="14"/>
        <v>9.7899999999999991</v>
      </c>
      <c r="M231" s="302">
        <f t="shared" si="15"/>
        <v>97.899999999999991</v>
      </c>
      <c r="O231" s="43"/>
    </row>
    <row r="232" spans="1:15" x14ac:dyDescent="0.2">
      <c r="A232" s="275" t="s">
        <v>1016</v>
      </c>
      <c r="B232" s="276" t="s">
        <v>422</v>
      </c>
      <c r="C232" s="277" t="s">
        <v>37</v>
      </c>
      <c r="D232" s="278">
        <v>10</v>
      </c>
      <c r="E232" s="334"/>
      <c r="F232" s="335">
        <v>17.54</v>
      </c>
      <c r="G232" s="302">
        <f t="shared" si="12"/>
        <v>175.39999999999998</v>
      </c>
      <c r="H232" s="338"/>
      <c r="I232" s="335">
        <v>0</v>
      </c>
      <c r="J232" s="302">
        <f t="shared" si="13"/>
        <v>0</v>
      </c>
      <c r="K232" s="339"/>
      <c r="L232" s="335">
        <f t="shared" si="14"/>
        <v>17.54</v>
      </c>
      <c r="M232" s="302">
        <f t="shared" si="15"/>
        <v>175.39999999999998</v>
      </c>
      <c r="O232" s="43"/>
    </row>
    <row r="233" spans="1:15" ht="25.5" x14ac:dyDescent="0.2">
      <c r="A233" s="275" t="s">
        <v>1017</v>
      </c>
      <c r="B233" s="276" t="s">
        <v>424</v>
      </c>
      <c r="C233" s="277" t="s">
        <v>37</v>
      </c>
      <c r="D233" s="278">
        <v>500</v>
      </c>
      <c r="E233" s="334"/>
      <c r="F233" s="335">
        <v>7.29</v>
      </c>
      <c r="G233" s="302">
        <f t="shared" si="12"/>
        <v>3645</v>
      </c>
      <c r="H233" s="338"/>
      <c r="I233" s="335">
        <v>0</v>
      </c>
      <c r="J233" s="302">
        <f t="shared" si="13"/>
        <v>0</v>
      </c>
      <c r="K233" s="339"/>
      <c r="L233" s="335">
        <f t="shared" si="14"/>
        <v>7.29</v>
      </c>
      <c r="M233" s="302">
        <f t="shared" si="15"/>
        <v>3645</v>
      </c>
      <c r="O233" s="43"/>
    </row>
    <row r="234" spans="1:15" s="181" customFormat="1" x14ac:dyDescent="0.2">
      <c r="A234" s="287" t="s">
        <v>999</v>
      </c>
      <c r="B234" s="288" t="s">
        <v>425</v>
      </c>
      <c r="C234" s="289">
        <f>SUM(M235:M245)</f>
        <v>5303.3200000000006</v>
      </c>
      <c r="D234" s="290"/>
      <c r="E234" s="345"/>
      <c r="F234" s="307"/>
      <c r="G234" s="346"/>
      <c r="H234" s="347"/>
      <c r="I234" s="307"/>
      <c r="J234" s="346"/>
      <c r="K234" s="348"/>
      <c r="L234" s="307"/>
      <c r="M234" s="346"/>
      <c r="N234" s="349"/>
      <c r="O234" s="182"/>
    </row>
    <row r="235" spans="1:15" ht="38.25" x14ac:dyDescent="0.2">
      <c r="A235" s="275" t="s">
        <v>1018</v>
      </c>
      <c r="B235" s="276" t="s">
        <v>427</v>
      </c>
      <c r="C235" s="277" t="s">
        <v>26</v>
      </c>
      <c r="D235" s="278">
        <v>2</v>
      </c>
      <c r="E235" s="334"/>
      <c r="F235" s="335">
        <v>805.3</v>
      </c>
      <c r="G235" s="302">
        <f t="shared" si="12"/>
        <v>1610.6</v>
      </c>
      <c r="H235" s="338"/>
      <c r="I235" s="335">
        <v>0</v>
      </c>
      <c r="J235" s="302">
        <f t="shared" si="13"/>
        <v>0</v>
      </c>
      <c r="K235" s="339"/>
      <c r="L235" s="335">
        <f t="shared" si="14"/>
        <v>805.3</v>
      </c>
      <c r="M235" s="302">
        <f t="shared" si="15"/>
        <v>1610.6</v>
      </c>
      <c r="O235" s="43"/>
    </row>
    <row r="236" spans="1:15" x14ac:dyDescent="0.2">
      <c r="A236" s="275" t="s">
        <v>1012</v>
      </c>
      <c r="B236" s="276" t="s">
        <v>429</v>
      </c>
      <c r="C236" s="277" t="s">
        <v>26</v>
      </c>
      <c r="D236" s="278">
        <v>1</v>
      </c>
      <c r="E236" s="334"/>
      <c r="F236" s="335">
        <v>401.05</v>
      </c>
      <c r="G236" s="302">
        <f t="shared" si="12"/>
        <v>401.05</v>
      </c>
      <c r="H236" s="338"/>
      <c r="I236" s="335">
        <v>0</v>
      </c>
      <c r="J236" s="302">
        <f t="shared" si="13"/>
        <v>0</v>
      </c>
      <c r="K236" s="339"/>
      <c r="L236" s="335">
        <f t="shared" si="14"/>
        <v>401.05</v>
      </c>
      <c r="M236" s="302">
        <f t="shared" si="15"/>
        <v>401.05</v>
      </c>
      <c r="O236" s="43"/>
    </row>
    <row r="237" spans="1:15" x14ac:dyDescent="0.2">
      <c r="A237" s="275" t="s">
        <v>1019</v>
      </c>
      <c r="B237" s="276" t="s">
        <v>431</v>
      </c>
      <c r="C237" s="277" t="s">
        <v>26</v>
      </c>
      <c r="D237" s="278">
        <v>2</v>
      </c>
      <c r="E237" s="334"/>
      <c r="F237" s="335">
        <v>401.05</v>
      </c>
      <c r="G237" s="302">
        <f t="shared" si="12"/>
        <v>802.1</v>
      </c>
      <c r="H237" s="338"/>
      <c r="I237" s="335">
        <v>0</v>
      </c>
      <c r="J237" s="302">
        <f t="shared" si="13"/>
        <v>0</v>
      </c>
      <c r="K237" s="339"/>
      <c r="L237" s="335">
        <f t="shared" si="14"/>
        <v>401.05</v>
      </c>
      <c r="M237" s="302">
        <f t="shared" si="15"/>
        <v>802.1</v>
      </c>
      <c r="O237" s="43"/>
    </row>
    <row r="238" spans="1:15" x14ac:dyDescent="0.2">
      <c r="A238" s="275" t="s">
        <v>1020</v>
      </c>
      <c r="B238" s="276" t="s">
        <v>433</v>
      </c>
      <c r="C238" s="277" t="s">
        <v>26</v>
      </c>
      <c r="D238" s="278">
        <v>26</v>
      </c>
      <c r="E238" s="334"/>
      <c r="F238" s="335">
        <v>10.46</v>
      </c>
      <c r="G238" s="302">
        <f t="shared" si="12"/>
        <v>271.96000000000004</v>
      </c>
      <c r="H238" s="338"/>
      <c r="I238" s="335">
        <v>0</v>
      </c>
      <c r="J238" s="302">
        <f t="shared" si="13"/>
        <v>0</v>
      </c>
      <c r="K238" s="339"/>
      <c r="L238" s="335">
        <f t="shared" si="14"/>
        <v>10.46</v>
      </c>
      <c r="M238" s="302">
        <f t="shared" si="15"/>
        <v>271.96000000000004</v>
      </c>
      <c r="O238" s="43"/>
    </row>
    <row r="239" spans="1:15" x14ac:dyDescent="0.2">
      <c r="A239" s="275" t="s">
        <v>1021</v>
      </c>
      <c r="B239" s="276" t="s">
        <v>435</v>
      </c>
      <c r="C239" s="277" t="s">
        <v>26</v>
      </c>
      <c r="D239" s="278">
        <v>6</v>
      </c>
      <c r="E239" s="334"/>
      <c r="F239" s="335">
        <v>10.46</v>
      </c>
      <c r="G239" s="302">
        <f t="shared" si="12"/>
        <v>62.760000000000005</v>
      </c>
      <c r="H239" s="338"/>
      <c r="I239" s="335">
        <v>0</v>
      </c>
      <c r="J239" s="302">
        <f t="shared" si="13"/>
        <v>0</v>
      </c>
      <c r="K239" s="339"/>
      <c r="L239" s="335">
        <f t="shared" si="14"/>
        <v>10.46</v>
      </c>
      <c r="M239" s="302">
        <f t="shared" si="15"/>
        <v>62.760000000000005</v>
      </c>
      <c r="O239" s="43"/>
    </row>
    <row r="240" spans="1:15" x14ac:dyDescent="0.2">
      <c r="A240" s="275" t="s">
        <v>1022</v>
      </c>
      <c r="B240" s="276" t="s">
        <v>437</v>
      </c>
      <c r="C240" s="277" t="s">
        <v>26</v>
      </c>
      <c r="D240" s="278">
        <v>7</v>
      </c>
      <c r="E240" s="334"/>
      <c r="F240" s="335">
        <v>10.46</v>
      </c>
      <c r="G240" s="302">
        <f t="shared" si="12"/>
        <v>73.22</v>
      </c>
      <c r="H240" s="338"/>
      <c r="I240" s="335">
        <v>0</v>
      </c>
      <c r="J240" s="302">
        <f t="shared" si="13"/>
        <v>0</v>
      </c>
      <c r="K240" s="339"/>
      <c r="L240" s="335">
        <f t="shared" si="14"/>
        <v>10.46</v>
      </c>
      <c r="M240" s="302">
        <f t="shared" si="15"/>
        <v>73.22</v>
      </c>
      <c r="O240" s="43"/>
    </row>
    <row r="241" spans="1:15" x14ac:dyDescent="0.2">
      <c r="A241" s="275" t="s">
        <v>1023</v>
      </c>
      <c r="B241" s="276" t="s">
        <v>439</v>
      </c>
      <c r="C241" s="277" t="s">
        <v>26</v>
      </c>
      <c r="D241" s="278">
        <v>2</v>
      </c>
      <c r="E241" s="334"/>
      <c r="F241" s="335">
        <v>73.52</v>
      </c>
      <c r="G241" s="302">
        <f t="shared" si="12"/>
        <v>147.04</v>
      </c>
      <c r="H241" s="338"/>
      <c r="I241" s="335">
        <v>0</v>
      </c>
      <c r="J241" s="302">
        <f t="shared" si="13"/>
        <v>0</v>
      </c>
      <c r="K241" s="339"/>
      <c r="L241" s="335">
        <f t="shared" si="14"/>
        <v>73.52</v>
      </c>
      <c r="M241" s="302">
        <f t="shared" si="15"/>
        <v>147.04</v>
      </c>
      <c r="O241" s="43"/>
    </row>
    <row r="242" spans="1:15" x14ac:dyDescent="0.2">
      <c r="A242" s="275" t="s">
        <v>1024</v>
      </c>
      <c r="B242" s="276" t="s">
        <v>441</v>
      </c>
      <c r="C242" s="277" t="s">
        <v>26</v>
      </c>
      <c r="D242" s="278">
        <v>2</v>
      </c>
      <c r="E242" s="334"/>
      <c r="F242" s="335">
        <v>73.52</v>
      </c>
      <c r="G242" s="302">
        <f t="shared" si="12"/>
        <v>147.04</v>
      </c>
      <c r="H242" s="338"/>
      <c r="I242" s="335">
        <v>0</v>
      </c>
      <c r="J242" s="302">
        <f t="shared" si="13"/>
        <v>0</v>
      </c>
      <c r="K242" s="339"/>
      <c r="L242" s="335">
        <f t="shared" si="14"/>
        <v>73.52</v>
      </c>
      <c r="M242" s="302">
        <f t="shared" si="15"/>
        <v>147.04</v>
      </c>
      <c r="O242" s="43"/>
    </row>
    <row r="243" spans="1:15" x14ac:dyDescent="0.2">
      <c r="A243" s="275" t="s">
        <v>1025</v>
      </c>
      <c r="B243" s="276" t="s">
        <v>443</v>
      </c>
      <c r="C243" s="277" t="s">
        <v>26</v>
      </c>
      <c r="D243" s="278">
        <v>2</v>
      </c>
      <c r="E243" s="334"/>
      <c r="F243" s="335">
        <v>161.19999999999999</v>
      </c>
      <c r="G243" s="302">
        <f t="shared" si="12"/>
        <v>322.39999999999998</v>
      </c>
      <c r="H243" s="338"/>
      <c r="I243" s="335">
        <v>0</v>
      </c>
      <c r="J243" s="302">
        <f t="shared" si="13"/>
        <v>0</v>
      </c>
      <c r="K243" s="339"/>
      <c r="L243" s="335">
        <f t="shared" si="14"/>
        <v>161.19999999999999</v>
      </c>
      <c r="M243" s="302">
        <f t="shared" si="15"/>
        <v>322.39999999999998</v>
      </c>
      <c r="O243" s="43"/>
    </row>
    <row r="244" spans="1:15" x14ac:dyDescent="0.2">
      <c r="A244" s="275" t="s">
        <v>1026</v>
      </c>
      <c r="B244" s="276" t="s">
        <v>445</v>
      </c>
      <c r="C244" s="277" t="s">
        <v>26</v>
      </c>
      <c r="D244" s="278">
        <v>6</v>
      </c>
      <c r="E244" s="334"/>
      <c r="F244" s="335">
        <v>81.62</v>
      </c>
      <c r="G244" s="302">
        <f t="shared" si="12"/>
        <v>489.72</v>
      </c>
      <c r="H244" s="338"/>
      <c r="I244" s="335">
        <v>0</v>
      </c>
      <c r="J244" s="302">
        <f t="shared" si="13"/>
        <v>0</v>
      </c>
      <c r="K244" s="339"/>
      <c r="L244" s="335">
        <f t="shared" si="14"/>
        <v>81.62</v>
      </c>
      <c r="M244" s="302">
        <f t="shared" si="15"/>
        <v>489.72</v>
      </c>
      <c r="O244" s="43"/>
    </row>
    <row r="245" spans="1:15" ht="25.5" x14ac:dyDescent="0.2">
      <c r="A245" s="275" t="s">
        <v>1027</v>
      </c>
      <c r="B245" s="276" t="s">
        <v>447</v>
      </c>
      <c r="C245" s="277" t="s">
        <v>26</v>
      </c>
      <c r="D245" s="278">
        <v>1</v>
      </c>
      <c r="E245" s="334"/>
      <c r="F245" s="335">
        <v>975.43</v>
      </c>
      <c r="G245" s="302">
        <f t="shared" si="12"/>
        <v>975.43</v>
      </c>
      <c r="H245" s="338"/>
      <c r="I245" s="335">
        <v>0</v>
      </c>
      <c r="J245" s="302">
        <f t="shared" si="13"/>
        <v>0</v>
      </c>
      <c r="K245" s="339"/>
      <c r="L245" s="335">
        <f t="shared" si="14"/>
        <v>975.43</v>
      </c>
      <c r="M245" s="302">
        <f t="shared" si="15"/>
        <v>975.43</v>
      </c>
      <c r="O245" s="43"/>
    </row>
    <row r="246" spans="1:15" s="181" customFormat="1" x14ac:dyDescent="0.2">
      <c r="A246" s="287" t="s">
        <v>1000</v>
      </c>
      <c r="B246" s="288" t="s">
        <v>448</v>
      </c>
      <c r="C246" s="289">
        <f>SUM(M247:M251)</f>
        <v>1537.36</v>
      </c>
      <c r="D246" s="290"/>
      <c r="E246" s="345"/>
      <c r="F246" s="307"/>
      <c r="G246" s="346"/>
      <c r="H246" s="347"/>
      <c r="I246" s="307"/>
      <c r="J246" s="346"/>
      <c r="K246" s="348"/>
      <c r="L246" s="307"/>
      <c r="M246" s="346"/>
      <c r="N246" s="349"/>
      <c r="O246" s="182"/>
    </row>
    <row r="247" spans="1:15" x14ac:dyDescent="0.2">
      <c r="A247" s="275" t="s">
        <v>1028</v>
      </c>
      <c r="B247" s="276" t="s">
        <v>450</v>
      </c>
      <c r="C247" s="277" t="s">
        <v>26</v>
      </c>
      <c r="D247" s="278">
        <v>75</v>
      </c>
      <c r="E247" s="334"/>
      <c r="F247" s="335">
        <v>3.41</v>
      </c>
      <c r="G247" s="302">
        <f t="shared" si="12"/>
        <v>255.75</v>
      </c>
      <c r="H247" s="338"/>
      <c r="I247" s="335">
        <v>0</v>
      </c>
      <c r="J247" s="302">
        <f t="shared" si="13"/>
        <v>0</v>
      </c>
      <c r="K247" s="339"/>
      <c r="L247" s="335">
        <f t="shared" si="14"/>
        <v>3.41</v>
      </c>
      <c r="M247" s="302">
        <f t="shared" si="15"/>
        <v>255.75</v>
      </c>
      <c r="O247" s="43"/>
    </row>
    <row r="248" spans="1:15" x14ac:dyDescent="0.2">
      <c r="A248" s="275" t="s">
        <v>1030</v>
      </c>
      <c r="B248" s="276" t="s">
        <v>452</v>
      </c>
      <c r="C248" s="277" t="s">
        <v>26</v>
      </c>
      <c r="D248" s="278">
        <v>38</v>
      </c>
      <c r="E248" s="334"/>
      <c r="F248" s="335">
        <v>6.79</v>
      </c>
      <c r="G248" s="302">
        <f t="shared" si="12"/>
        <v>258.02</v>
      </c>
      <c r="H248" s="338"/>
      <c r="I248" s="335">
        <v>0</v>
      </c>
      <c r="J248" s="302">
        <f t="shared" si="13"/>
        <v>0</v>
      </c>
      <c r="K248" s="339"/>
      <c r="L248" s="335">
        <f t="shared" si="14"/>
        <v>6.79</v>
      </c>
      <c r="M248" s="302">
        <f t="shared" si="15"/>
        <v>258.02</v>
      </c>
      <c r="O248" s="43"/>
    </row>
    <row r="249" spans="1:15" ht="25.5" x14ac:dyDescent="0.2">
      <c r="A249" s="275" t="s">
        <v>1013</v>
      </c>
      <c r="B249" s="276" t="s">
        <v>454</v>
      </c>
      <c r="C249" s="277" t="s">
        <v>37</v>
      </c>
      <c r="D249" s="278">
        <v>150</v>
      </c>
      <c r="E249" s="334"/>
      <c r="F249" s="335">
        <v>3.18</v>
      </c>
      <c r="G249" s="302">
        <f t="shared" si="12"/>
        <v>477</v>
      </c>
      <c r="H249" s="338"/>
      <c r="I249" s="335">
        <v>0</v>
      </c>
      <c r="J249" s="302">
        <f t="shared" si="13"/>
        <v>0</v>
      </c>
      <c r="K249" s="339"/>
      <c r="L249" s="335">
        <f t="shared" si="14"/>
        <v>3.18</v>
      </c>
      <c r="M249" s="302">
        <f t="shared" si="15"/>
        <v>477</v>
      </c>
      <c r="O249" s="43"/>
    </row>
    <row r="250" spans="1:15" x14ac:dyDescent="0.2">
      <c r="A250" s="275" t="s">
        <v>1031</v>
      </c>
      <c r="B250" s="276" t="s">
        <v>456</v>
      </c>
      <c r="C250" s="277" t="s">
        <v>26</v>
      </c>
      <c r="D250" s="278">
        <v>38</v>
      </c>
      <c r="E250" s="334"/>
      <c r="F250" s="335">
        <v>6.12</v>
      </c>
      <c r="G250" s="302">
        <f t="shared" si="12"/>
        <v>232.56</v>
      </c>
      <c r="H250" s="338"/>
      <c r="I250" s="335">
        <v>0</v>
      </c>
      <c r="J250" s="302">
        <f t="shared" si="13"/>
        <v>0</v>
      </c>
      <c r="K250" s="339"/>
      <c r="L250" s="335">
        <f t="shared" si="14"/>
        <v>6.12</v>
      </c>
      <c r="M250" s="302">
        <f t="shared" si="15"/>
        <v>232.56</v>
      </c>
      <c r="O250" s="43"/>
    </row>
    <row r="251" spans="1:15" ht="25.5" x14ac:dyDescent="0.2">
      <c r="A251" s="275" t="s">
        <v>1032</v>
      </c>
      <c r="B251" s="276" t="s">
        <v>458</v>
      </c>
      <c r="C251" s="277" t="s">
        <v>37</v>
      </c>
      <c r="D251" s="278">
        <v>31</v>
      </c>
      <c r="E251" s="334"/>
      <c r="F251" s="335">
        <v>10.130000000000001</v>
      </c>
      <c r="G251" s="302">
        <f t="shared" si="12"/>
        <v>314.03000000000003</v>
      </c>
      <c r="H251" s="338"/>
      <c r="I251" s="335">
        <v>0</v>
      </c>
      <c r="J251" s="302">
        <f t="shared" si="13"/>
        <v>0</v>
      </c>
      <c r="K251" s="339"/>
      <c r="L251" s="335">
        <f t="shared" si="14"/>
        <v>10.130000000000001</v>
      </c>
      <c r="M251" s="302">
        <f t="shared" si="15"/>
        <v>314.03000000000003</v>
      </c>
      <c r="O251" s="43"/>
    </row>
    <row r="252" spans="1:15" s="181" customFormat="1" x14ac:dyDescent="0.2">
      <c r="A252" s="287" t="s">
        <v>1001</v>
      </c>
      <c r="B252" s="288" t="s">
        <v>459</v>
      </c>
      <c r="C252" s="289">
        <f>SUM(M253:M257)</f>
        <v>1396.16</v>
      </c>
      <c r="D252" s="290"/>
      <c r="E252" s="345"/>
      <c r="F252" s="307"/>
      <c r="G252" s="346"/>
      <c r="H252" s="347"/>
      <c r="I252" s="307"/>
      <c r="J252" s="346"/>
      <c r="K252" s="348"/>
      <c r="L252" s="307"/>
      <c r="M252" s="346"/>
      <c r="N252" s="349"/>
      <c r="O252" s="182"/>
    </row>
    <row r="253" spans="1:15" ht="38.25" x14ac:dyDescent="0.2">
      <c r="A253" s="275" t="s">
        <v>1033</v>
      </c>
      <c r="B253" s="276" t="s">
        <v>461</v>
      </c>
      <c r="C253" s="277" t="s">
        <v>26</v>
      </c>
      <c r="D253" s="278">
        <v>7</v>
      </c>
      <c r="E253" s="334"/>
      <c r="F253" s="335">
        <v>18.98</v>
      </c>
      <c r="G253" s="302">
        <f t="shared" si="12"/>
        <v>132.86000000000001</v>
      </c>
      <c r="H253" s="338"/>
      <c r="I253" s="335">
        <v>0</v>
      </c>
      <c r="J253" s="302">
        <f t="shared" si="13"/>
        <v>0</v>
      </c>
      <c r="K253" s="339"/>
      <c r="L253" s="335">
        <f t="shared" si="14"/>
        <v>18.98</v>
      </c>
      <c r="M253" s="302">
        <f t="shared" si="15"/>
        <v>132.86000000000001</v>
      </c>
      <c r="O253" s="43"/>
    </row>
    <row r="254" spans="1:15" x14ac:dyDescent="0.2">
      <c r="A254" s="275" t="s">
        <v>1034</v>
      </c>
      <c r="B254" s="276" t="s">
        <v>463</v>
      </c>
      <c r="C254" s="277" t="s">
        <v>26</v>
      </c>
      <c r="D254" s="278">
        <v>28</v>
      </c>
      <c r="E254" s="334"/>
      <c r="F254" s="335">
        <v>3.47</v>
      </c>
      <c r="G254" s="302">
        <f t="shared" si="12"/>
        <v>97.160000000000011</v>
      </c>
      <c r="H254" s="338"/>
      <c r="I254" s="335">
        <v>0</v>
      </c>
      <c r="J254" s="302">
        <f t="shared" si="13"/>
        <v>0</v>
      </c>
      <c r="K254" s="339"/>
      <c r="L254" s="335">
        <f t="shared" si="14"/>
        <v>3.47</v>
      </c>
      <c r="M254" s="302">
        <f t="shared" si="15"/>
        <v>97.160000000000011</v>
      </c>
      <c r="O254" s="43"/>
    </row>
    <row r="255" spans="1:15" x14ac:dyDescent="0.2">
      <c r="A255" s="275" t="s">
        <v>1035</v>
      </c>
      <c r="B255" s="276" t="s">
        <v>465</v>
      </c>
      <c r="C255" s="277" t="s">
        <v>26</v>
      </c>
      <c r="D255" s="278">
        <v>26</v>
      </c>
      <c r="E255" s="334"/>
      <c r="F255" s="335">
        <v>8.1999999999999993</v>
      </c>
      <c r="G255" s="302">
        <f t="shared" si="12"/>
        <v>213.2</v>
      </c>
      <c r="H255" s="338"/>
      <c r="I255" s="335">
        <v>0</v>
      </c>
      <c r="J255" s="302">
        <f t="shared" si="13"/>
        <v>0</v>
      </c>
      <c r="K255" s="339"/>
      <c r="L255" s="335">
        <f t="shared" si="14"/>
        <v>8.1999999999999993</v>
      </c>
      <c r="M255" s="302">
        <f t="shared" si="15"/>
        <v>213.2</v>
      </c>
      <c r="O255" s="43"/>
    </row>
    <row r="256" spans="1:15" x14ac:dyDescent="0.2">
      <c r="A256" s="275" t="s">
        <v>1011</v>
      </c>
      <c r="B256" s="276" t="s">
        <v>467</v>
      </c>
      <c r="C256" s="277" t="s">
        <v>26</v>
      </c>
      <c r="D256" s="278">
        <v>2</v>
      </c>
      <c r="E256" s="334"/>
      <c r="F256" s="335">
        <v>10.67</v>
      </c>
      <c r="G256" s="302">
        <f t="shared" si="12"/>
        <v>21.34</v>
      </c>
      <c r="H256" s="338"/>
      <c r="I256" s="335">
        <v>0</v>
      </c>
      <c r="J256" s="302">
        <f t="shared" si="13"/>
        <v>0</v>
      </c>
      <c r="K256" s="339"/>
      <c r="L256" s="335">
        <f t="shared" si="14"/>
        <v>10.67</v>
      </c>
      <c r="M256" s="302">
        <f t="shared" si="15"/>
        <v>21.34</v>
      </c>
      <c r="O256" s="43"/>
    </row>
    <row r="257" spans="1:16" ht="38.25" x14ac:dyDescent="0.2">
      <c r="A257" s="275" t="s">
        <v>1036</v>
      </c>
      <c r="B257" s="276" t="s">
        <v>469</v>
      </c>
      <c r="C257" s="277" t="s">
        <v>26</v>
      </c>
      <c r="D257" s="278">
        <v>85</v>
      </c>
      <c r="E257" s="334"/>
      <c r="F257" s="335">
        <v>10.96</v>
      </c>
      <c r="G257" s="302">
        <f t="shared" si="12"/>
        <v>931.6</v>
      </c>
      <c r="H257" s="338"/>
      <c r="I257" s="335">
        <v>0</v>
      </c>
      <c r="J257" s="302">
        <f t="shared" si="13"/>
        <v>0</v>
      </c>
      <c r="K257" s="339"/>
      <c r="L257" s="335">
        <f t="shared" si="14"/>
        <v>10.96</v>
      </c>
      <c r="M257" s="302">
        <f t="shared" si="15"/>
        <v>931.6</v>
      </c>
      <c r="O257" s="43"/>
    </row>
    <row r="258" spans="1:16" s="181" customFormat="1" x14ac:dyDescent="0.2">
      <c r="A258" s="287" t="s">
        <v>1002</v>
      </c>
      <c r="B258" s="288" t="s">
        <v>470</v>
      </c>
      <c r="C258" s="289">
        <f>SUM(M259:M260)</f>
        <v>436.73</v>
      </c>
      <c r="D258" s="290"/>
      <c r="E258" s="345"/>
      <c r="F258" s="307"/>
      <c r="G258" s="346"/>
      <c r="H258" s="347"/>
      <c r="I258" s="307"/>
      <c r="J258" s="346"/>
      <c r="K258" s="348"/>
      <c r="L258" s="307"/>
      <c r="M258" s="346"/>
      <c r="N258" s="349"/>
      <c r="O258" s="182"/>
    </row>
    <row r="259" spans="1:16" ht="63.75" x14ac:dyDescent="0.2">
      <c r="A259" s="275" t="s">
        <v>1037</v>
      </c>
      <c r="B259" s="276" t="s">
        <v>472</v>
      </c>
      <c r="C259" s="277" t="s">
        <v>26</v>
      </c>
      <c r="D259" s="278">
        <v>15</v>
      </c>
      <c r="E259" s="334"/>
      <c r="F259" s="335">
        <v>25.69</v>
      </c>
      <c r="G259" s="302">
        <f t="shared" si="12"/>
        <v>385.35</v>
      </c>
      <c r="H259" s="338"/>
      <c r="I259" s="335">
        <v>0</v>
      </c>
      <c r="J259" s="302">
        <f t="shared" si="13"/>
        <v>0</v>
      </c>
      <c r="K259" s="339"/>
      <c r="L259" s="335">
        <f t="shared" si="14"/>
        <v>25.69</v>
      </c>
      <c r="M259" s="302">
        <f t="shared" si="15"/>
        <v>385.35</v>
      </c>
      <c r="O259" s="43"/>
    </row>
    <row r="260" spans="1:16" ht="63.75" x14ac:dyDescent="0.2">
      <c r="A260" s="275" t="s">
        <v>1038</v>
      </c>
      <c r="B260" s="276" t="s">
        <v>474</v>
      </c>
      <c r="C260" s="277" t="s">
        <v>26</v>
      </c>
      <c r="D260" s="278">
        <v>2</v>
      </c>
      <c r="E260" s="334"/>
      <c r="F260" s="335">
        <v>25.69</v>
      </c>
      <c r="G260" s="302">
        <f t="shared" si="12"/>
        <v>51.38</v>
      </c>
      <c r="H260" s="338"/>
      <c r="I260" s="335">
        <v>0</v>
      </c>
      <c r="J260" s="302">
        <f t="shared" si="13"/>
        <v>0</v>
      </c>
      <c r="K260" s="339"/>
      <c r="L260" s="335">
        <f t="shared" si="14"/>
        <v>25.69</v>
      </c>
      <c r="M260" s="302">
        <f t="shared" si="15"/>
        <v>51.38</v>
      </c>
      <c r="O260" s="43"/>
      <c r="P260" s="6" t="e">
        <f>#REF!+#REF!</f>
        <v>#REF!</v>
      </c>
    </row>
    <row r="261" spans="1:16" s="181" customFormat="1" x14ac:dyDescent="0.2">
      <c r="A261" s="287" t="s">
        <v>1003</v>
      </c>
      <c r="B261" s="288" t="s">
        <v>475</v>
      </c>
      <c r="C261" s="289">
        <f>SUM(M262)</f>
        <v>102.51</v>
      </c>
      <c r="D261" s="290"/>
      <c r="E261" s="345"/>
      <c r="F261" s="307"/>
      <c r="G261" s="346"/>
      <c r="H261" s="347"/>
      <c r="I261" s="307"/>
      <c r="J261" s="346"/>
      <c r="K261" s="348"/>
      <c r="L261" s="307"/>
      <c r="M261" s="346"/>
      <c r="N261" s="349"/>
      <c r="O261" s="182"/>
    </row>
    <row r="262" spans="1:16" x14ac:dyDescent="0.2">
      <c r="A262" s="275" t="s">
        <v>1029</v>
      </c>
      <c r="B262" s="276" t="s">
        <v>477</v>
      </c>
      <c r="C262" s="277" t="s">
        <v>26</v>
      </c>
      <c r="D262" s="278">
        <v>1</v>
      </c>
      <c r="E262" s="334"/>
      <c r="F262" s="335">
        <v>102.51</v>
      </c>
      <c r="G262" s="302">
        <f t="shared" si="12"/>
        <v>102.51</v>
      </c>
      <c r="H262" s="338"/>
      <c r="I262" s="335">
        <v>0</v>
      </c>
      <c r="J262" s="302">
        <f t="shared" si="13"/>
        <v>0</v>
      </c>
      <c r="K262" s="339"/>
      <c r="L262" s="335">
        <f t="shared" si="14"/>
        <v>102.51</v>
      </c>
      <c r="M262" s="302">
        <f t="shared" si="15"/>
        <v>102.51</v>
      </c>
      <c r="O262" s="43"/>
    </row>
    <row r="263" spans="1:16" s="181" customFormat="1" x14ac:dyDescent="0.2">
      <c r="A263" s="287" t="s">
        <v>1004</v>
      </c>
      <c r="B263" s="288" t="s">
        <v>478</v>
      </c>
      <c r="C263" s="289">
        <f>SUM(M264:M267)</f>
        <v>2806.8999999999996</v>
      </c>
      <c r="D263" s="290"/>
      <c r="E263" s="345"/>
      <c r="F263" s="307"/>
      <c r="G263" s="346"/>
      <c r="H263" s="347"/>
      <c r="I263" s="307"/>
      <c r="J263" s="346"/>
      <c r="K263" s="348"/>
      <c r="L263" s="307"/>
      <c r="M263" s="346"/>
      <c r="N263" s="349"/>
      <c r="O263" s="182"/>
    </row>
    <row r="264" spans="1:16" ht="25.5" x14ac:dyDescent="0.2">
      <c r="A264" s="275" t="s">
        <v>1039</v>
      </c>
      <c r="B264" s="276" t="s">
        <v>480</v>
      </c>
      <c r="C264" s="277" t="s">
        <v>12</v>
      </c>
      <c r="D264" s="278">
        <v>80</v>
      </c>
      <c r="E264" s="334"/>
      <c r="F264" s="335">
        <v>0</v>
      </c>
      <c r="G264" s="302">
        <f t="shared" si="12"/>
        <v>0</v>
      </c>
      <c r="H264" s="338"/>
      <c r="I264" s="335">
        <v>25.87</v>
      </c>
      <c r="J264" s="302">
        <f t="shared" si="13"/>
        <v>2069.6</v>
      </c>
      <c r="K264" s="339"/>
      <c r="L264" s="335">
        <f t="shared" si="14"/>
        <v>25.87</v>
      </c>
      <c r="M264" s="302">
        <f t="shared" si="15"/>
        <v>2069.6</v>
      </c>
      <c r="O264" s="43"/>
    </row>
    <row r="265" spans="1:16" ht="25.5" x14ac:dyDescent="0.2">
      <c r="A265" s="275" t="s">
        <v>1040</v>
      </c>
      <c r="B265" s="276" t="s">
        <v>482</v>
      </c>
      <c r="C265" s="277" t="s">
        <v>12</v>
      </c>
      <c r="D265" s="278">
        <v>20</v>
      </c>
      <c r="E265" s="334"/>
      <c r="F265" s="335">
        <v>0</v>
      </c>
      <c r="G265" s="302">
        <f t="shared" si="12"/>
        <v>0</v>
      </c>
      <c r="H265" s="338"/>
      <c r="I265" s="335">
        <v>17.95</v>
      </c>
      <c r="J265" s="302">
        <f t="shared" si="13"/>
        <v>359</v>
      </c>
      <c r="K265" s="339"/>
      <c r="L265" s="335">
        <f t="shared" si="14"/>
        <v>17.95</v>
      </c>
      <c r="M265" s="302">
        <f t="shared" si="15"/>
        <v>359</v>
      </c>
      <c r="O265" s="43"/>
    </row>
    <row r="266" spans="1:16" ht="38.25" x14ac:dyDescent="0.2">
      <c r="A266" s="275" t="s">
        <v>1041</v>
      </c>
      <c r="B266" s="276" t="s">
        <v>484</v>
      </c>
      <c r="C266" s="277" t="s">
        <v>12</v>
      </c>
      <c r="D266" s="278">
        <v>20</v>
      </c>
      <c r="E266" s="334"/>
      <c r="F266" s="335">
        <v>0</v>
      </c>
      <c r="G266" s="302">
        <f t="shared" si="12"/>
        <v>0</v>
      </c>
      <c r="H266" s="338"/>
      <c r="I266" s="335">
        <v>12.61</v>
      </c>
      <c r="J266" s="302">
        <f t="shared" si="13"/>
        <v>252.2</v>
      </c>
      <c r="K266" s="339"/>
      <c r="L266" s="335">
        <f t="shared" si="14"/>
        <v>12.61</v>
      </c>
      <c r="M266" s="302">
        <f t="shared" si="15"/>
        <v>252.2</v>
      </c>
      <c r="O266" s="43"/>
    </row>
    <row r="267" spans="1:16" x14ac:dyDescent="0.2">
      <c r="A267" s="275" t="s">
        <v>1042</v>
      </c>
      <c r="B267" s="276" t="s">
        <v>486</v>
      </c>
      <c r="C267" s="277" t="s">
        <v>12</v>
      </c>
      <c r="D267" s="278">
        <v>10</v>
      </c>
      <c r="E267" s="334"/>
      <c r="F267" s="335">
        <v>0</v>
      </c>
      <c r="G267" s="302">
        <f t="shared" si="12"/>
        <v>0</v>
      </c>
      <c r="H267" s="338"/>
      <c r="I267" s="335">
        <v>12.61</v>
      </c>
      <c r="J267" s="302">
        <f t="shared" si="13"/>
        <v>126.1</v>
      </c>
      <c r="K267" s="339"/>
      <c r="L267" s="335">
        <f t="shared" si="14"/>
        <v>12.61</v>
      </c>
      <c r="M267" s="302">
        <f t="shared" si="15"/>
        <v>126.1</v>
      </c>
      <c r="O267" s="43"/>
    </row>
    <row r="268" spans="1:16" s="133" customFormat="1" x14ac:dyDescent="0.2">
      <c r="A268" s="279" t="s">
        <v>286</v>
      </c>
      <c r="B268" s="280" t="s">
        <v>487</v>
      </c>
      <c r="C268" s="281">
        <f>C269+C271+C274+C281+C284</f>
        <v>9556.4699999999993</v>
      </c>
      <c r="D268" s="282"/>
      <c r="E268" s="336"/>
      <c r="F268" s="303"/>
      <c r="G268" s="305"/>
      <c r="H268" s="340"/>
      <c r="I268" s="303"/>
      <c r="J268" s="305"/>
      <c r="K268" s="304"/>
      <c r="L268" s="303"/>
      <c r="M268" s="305"/>
      <c r="N268" s="337"/>
      <c r="O268" s="130"/>
    </row>
    <row r="269" spans="1:16" s="181" customFormat="1" x14ac:dyDescent="0.2">
      <c r="A269" s="287" t="s">
        <v>1005</v>
      </c>
      <c r="B269" s="288" t="s">
        <v>488</v>
      </c>
      <c r="C269" s="289">
        <f>SUM(M270)</f>
        <v>3360</v>
      </c>
      <c r="D269" s="290"/>
      <c r="E269" s="345"/>
      <c r="F269" s="307"/>
      <c r="G269" s="346"/>
      <c r="H269" s="347"/>
      <c r="I269" s="307"/>
      <c r="J269" s="346"/>
      <c r="K269" s="348"/>
      <c r="L269" s="307"/>
      <c r="M269" s="346"/>
      <c r="N269" s="349"/>
      <c r="O269" s="182"/>
    </row>
    <row r="270" spans="1:16" ht="25.5" x14ac:dyDescent="0.2">
      <c r="A270" s="275" t="s">
        <v>1043</v>
      </c>
      <c r="B270" s="276" t="s">
        <v>490</v>
      </c>
      <c r="C270" s="277" t="s">
        <v>37</v>
      </c>
      <c r="D270" s="278">
        <v>1200</v>
      </c>
      <c r="E270" s="334"/>
      <c r="F270" s="335">
        <v>2.8</v>
      </c>
      <c r="G270" s="302">
        <f t="shared" ref="G270:G335" si="16">F270*D270</f>
        <v>3360</v>
      </c>
      <c r="H270" s="338"/>
      <c r="I270" s="335">
        <v>0</v>
      </c>
      <c r="J270" s="302">
        <f t="shared" ref="J270:J335" si="17">I270*D270</f>
        <v>0</v>
      </c>
      <c r="K270" s="339"/>
      <c r="L270" s="335">
        <f t="shared" ref="L270:L335" si="18">F270+I270</f>
        <v>2.8</v>
      </c>
      <c r="M270" s="302">
        <f t="shared" ref="M270:M335" si="19">L270*D270</f>
        <v>3360</v>
      </c>
      <c r="O270" s="43"/>
    </row>
    <row r="271" spans="1:16" s="181" customFormat="1" x14ac:dyDescent="0.2">
      <c r="A271" s="287" t="s">
        <v>1006</v>
      </c>
      <c r="B271" s="288" t="s">
        <v>491</v>
      </c>
      <c r="C271" s="289">
        <f>SUM(M272:M273)</f>
        <v>1341.16</v>
      </c>
      <c r="D271" s="290"/>
      <c r="E271" s="345"/>
      <c r="F271" s="307"/>
      <c r="G271" s="346"/>
      <c r="H271" s="347"/>
      <c r="I271" s="307"/>
      <c r="J271" s="346"/>
      <c r="K271" s="348"/>
      <c r="L271" s="307"/>
      <c r="M271" s="346"/>
      <c r="N271" s="349"/>
      <c r="O271" s="182"/>
    </row>
    <row r="272" spans="1:16" x14ac:dyDescent="0.2">
      <c r="A272" s="275" t="s">
        <v>1045</v>
      </c>
      <c r="B272" s="276" t="s">
        <v>493</v>
      </c>
      <c r="C272" s="277" t="s">
        <v>37</v>
      </c>
      <c r="D272" s="278">
        <v>10</v>
      </c>
      <c r="E272" s="334"/>
      <c r="F272" s="335">
        <v>12.7</v>
      </c>
      <c r="G272" s="302">
        <f t="shared" si="16"/>
        <v>127</v>
      </c>
      <c r="H272" s="338"/>
      <c r="I272" s="335">
        <v>0</v>
      </c>
      <c r="J272" s="302">
        <f t="shared" si="17"/>
        <v>0</v>
      </c>
      <c r="K272" s="339"/>
      <c r="L272" s="335">
        <f t="shared" si="18"/>
        <v>12.7</v>
      </c>
      <c r="M272" s="302">
        <f t="shared" si="19"/>
        <v>127</v>
      </c>
      <c r="O272" s="43"/>
    </row>
    <row r="273" spans="1:16" x14ac:dyDescent="0.2">
      <c r="A273" s="275" t="s">
        <v>1044</v>
      </c>
      <c r="B273" s="276" t="s">
        <v>495</v>
      </c>
      <c r="C273" s="277" t="s">
        <v>26</v>
      </c>
      <c r="D273" s="278">
        <v>4</v>
      </c>
      <c r="E273" s="334"/>
      <c r="F273" s="335">
        <v>303.54000000000002</v>
      </c>
      <c r="G273" s="302">
        <f t="shared" si="16"/>
        <v>1214.1600000000001</v>
      </c>
      <c r="H273" s="338"/>
      <c r="I273" s="335">
        <v>0</v>
      </c>
      <c r="J273" s="302">
        <f t="shared" si="17"/>
        <v>0</v>
      </c>
      <c r="K273" s="339"/>
      <c r="L273" s="335">
        <f t="shared" si="18"/>
        <v>303.54000000000002</v>
      </c>
      <c r="M273" s="302">
        <f t="shared" si="19"/>
        <v>1214.1600000000001</v>
      </c>
      <c r="O273" s="110">
        <f>P273-M273</f>
        <v>594.3599999999999</v>
      </c>
      <c r="P273" s="5">
        <v>1808.52</v>
      </c>
    </row>
    <row r="274" spans="1:16" s="181" customFormat="1" x14ac:dyDescent="0.2">
      <c r="A274" s="287" t="s">
        <v>1007</v>
      </c>
      <c r="B274" s="288" t="s">
        <v>448</v>
      </c>
      <c r="C274" s="289">
        <f>SUM(M275:M280)</f>
        <v>1543.9499999999998</v>
      </c>
      <c r="D274" s="290"/>
      <c r="E274" s="345"/>
      <c r="F274" s="307"/>
      <c r="G274" s="346"/>
      <c r="H274" s="347"/>
      <c r="I274" s="307"/>
      <c r="J274" s="346"/>
      <c r="K274" s="348"/>
      <c r="L274" s="307"/>
      <c r="M274" s="346"/>
      <c r="N274" s="349"/>
      <c r="O274" s="182"/>
    </row>
    <row r="275" spans="1:16" x14ac:dyDescent="0.2">
      <c r="A275" s="275" t="s">
        <v>1046</v>
      </c>
      <c r="B275" s="276" t="s">
        <v>450</v>
      </c>
      <c r="C275" s="277" t="s">
        <v>26</v>
      </c>
      <c r="D275" s="278">
        <v>36</v>
      </c>
      <c r="E275" s="334"/>
      <c r="F275" s="335">
        <v>3.41</v>
      </c>
      <c r="G275" s="302">
        <f t="shared" si="16"/>
        <v>122.76</v>
      </c>
      <c r="H275" s="338"/>
      <c r="I275" s="335">
        <v>0</v>
      </c>
      <c r="J275" s="302">
        <f t="shared" si="17"/>
        <v>0</v>
      </c>
      <c r="K275" s="339"/>
      <c r="L275" s="335">
        <f t="shared" si="18"/>
        <v>3.41</v>
      </c>
      <c r="M275" s="302">
        <f t="shared" si="19"/>
        <v>122.76</v>
      </c>
      <c r="O275" s="43"/>
    </row>
    <row r="276" spans="1:16" x14ac:dyDescent="0.2">
      <c r="A276" s="275" t="s">
        <v>1048</v>
      </c>
      <c r="B276" s="276" t="s">
        <v>452</v>
      </c>
      <c r="C276" s="277" t="s">
        <v>26</v>
      </c>
      <c r="D276" s="278">
        <v>36</v>
      </c>
      <c r="E276" s="334"/>
      <c r="F276" s="335">
        <v>6.79</v>
      </c>
      <c r="G276" s="302">
        <f t="shared" si="16"/>
        <v>244.44</v>
      </c>
      <c r="H276" s="338"/>
      <c r="I276" s="335">
        <v>0</v>
      </c>
      <c r="J276" s="302">
        <f t="shared" si="17"/>
        <v>0</v>
      </c>
      <c r="K276" s="339"/>
      <c r="L276" s="335">
        <f t="shared" si="18"/>
        <v>6.79</v>
      </c>
      <c r="M276" s="302">
        <f t="shared" si="19"/>
        <v>244.44</v>
      </c>
      <c r="O276" s="43"/>
    </row>
    <row r="277" spans="1:16" ht="25.5" x14ac:dyDescent="0.2">
      <c r="A277" s="275" t="s">
        <v>1050</v>
      </c>
      <c r="B277" s="276" t="s">
        <v>497</v>
      </c>
      <c r="C277" s="277" t="s">
        <v>37</v>
      </c>
      <c r="D277" s="278">
        <v>13</v>
      </c>
      <c r="E277" s="334"/>
      <c r="F277" s="335">
        <v>21.36</v>
      </c>
      <c r="G277" s="302">
        <f t="shared" si="16"/>
        <v>277.68</v>
      </c>
      <c r="H277" s="338"/>
      <c r="I277" s="335">
        <v>0</v>
      </c>
      <c r="J277" s="302">
        <f t="shared" si="17"/>
        <v>0</v>
      </c>
      <c r="K277" s="339"/>
      <c r="L277" s="335">
        <f t="shared" si="18"/>
        <v>21.36</v>
      </c>
      <c r="M277" s="302">
        <f t="shared" si="19"/>
        <v>277.68</v>
      </c>
      <c r="O277" s="43"/>
    </row>
    <row r="278" spans="1:16" ht="25.5" x14ac:dyDescent="0.2">
      <c r="A278" s="275" t="s">
        <v>1051</v>
      </c>
      <c r="B278" s="276" t="s">
        <v>499</v>
      </c>
      <c r="C278" s="277" t="s">
        <v>37</v>
      </c>
      <c r="D278" s="278">
        <v>48</v>
      </c>
      <c r="E278" s="334"/>
      <c r="F278" s="335">
        <v>5.91</v>
      </c>
      <c r="G278" s="302">
        <f t="shared" si="16"/>
        <v>283.68</v>
      </c>
      <c r="H278" s="338"/>
      <c r="I278" s="335">
        <v>0</v>
      </c>
      <c r="J278" s="302">
        <f t="shared" si="17"/>
        <v>0</v>
      </c>
      <c r="K278" s="339"/>
      <c r="L278" s="335">
        <f t="shared" si="18"/>
        <v>5.91</v>
      </c>
      <c r="M278" s="302">
        <f t="shared" si="19"/>
        <v>283.68</v>
      </c>
      <c r="O278" s="43"/>
    </row>
    <row r="279" spans="1:16" x14ac:dyDescent="0.2">
      <c r="A279" s="275" t="s">
        <v>1047</v>
      </c>
      <c r="B279" s="276" t="s">
        <v>456</v>
      </c>
      <c r="C279" s="277" t="s">
        <v>26</v>
      </c>
      <c r="D279" s="278">
        <v>36</v>
      </c>
      <c r="E279" s="334"/>
      <c r="F279" s="335">
        <v>6.12</v>
      </c>
      <c r="G279" s="302">
        <f t="shared" si="16"/>
        <v>220.32</v>
      </c>
      <c r="H279" s="338"/>
      <c r="I279" s="335">
        <v>0</v>
      </c>
      <c r="J279" s="302">
        <f t="shared" si="17"/>
        <v>0</v>
      </c>
      <c r="K279" s="339"/>
      <c r="L279" s="335">
        <f t="shared" si="18"/>
        <v>6.12</v>
      </c>
      <c r="M279" s="302">
        <f t="shared" si="19"/>
        <v>220.32</v>
      </c>
      <c r="O279" s="43"/>
    </row>
    <row r="280" spans="1:16" ht="25.5" x14ac:dyDescent="0.2">
      <c r="A280" s="275" t="s">
        <v>1052</v>
      </c>
      <c r="B280" s="276" t="s">
        <v>458</v>
      </c>
      <c r="C280" s="277" t="s">
        <v>37</v>
      </c>
      <c r="D280" s="278">
        <v>39</v>
      </c>
      <c r="E280" s="334"/>
      <c r="F280" s="335">
        <v>10.130000000000001</v>
      </c>
      <c r="G280" s="302">
        <f t="shared" si="16"/>
        <v>395.07000000000005</v>
      </c>
      <c r="H280" s="338"/>
      <c r="I280" s="335">
        <v>0</v>
      </c>
      <c r="J280" s="302">
        <f t="shared" si="17"/>
        <v>0</v>
      </c>
      <c r="K280" s="339"/>
      <c r="L280" s="335">
        <f t="shared" si="18"/>
        <v>10.130000000000001</v>
      </c>
      <c r="M280" s="302">
        <f t="shared" si="19"/>
        <v>395.07000000000005</v>
      </c>
      <c r="O280" s="43"/>
    </row>
    <row r="281" spans="1:16" s="181" customFormat="1" x14ac:dyDescent="0.2">
      <c r="A281" s="287" t="s">
        <v>1008</v>
      </c>
      <c r="B281" s="288" t="s">
        <v>500</v>
      </c>
      <c r="C281" s="289">
        <f>SUM(M282:M283)</f>
        <v>1506.96</v>
      </c>
      <c r="D281" s="290"/>
      <c r="E281" s="345"/>
      <c r="F281" s="307"/>
      <c r="G281" s="346"/>
      <c r="H281" s="347"/>
      <c r="I281" s="307"/>
      <c r="J281" s="346"/>
      <c r="K281" s="348"/>
      <c r="L281" s="307"/>
      <c r="M281" s="346"/>
      <c r="N281" s="349"/>
      <c r="O281" s="182"/>
    </row>
    <row r="282" spans="1:16" ht="25.5" x14ac:dyDescent="0.2">
      <c r="A282" s="275" t="s">
        <v>1053</v>
      </c>
      <c r="B282" s="276" t="s">
        <v>502</v>
      </c>
      <c r="C282" s="277" t="s">
        <v>26</v>
      </c>
      <c r="D282" s="278">
        <v>36</v>
      </c>
      <c r="E282" s="334"/>
      <c r="F282" s="335">
        <v>3.47</v>
      </c>
      <c r="G282" s="302">
        <f t="shared" si="16"/>
        <v>124.92</v>
      </c>
      <c r="H282" s="338"/>
      <c r="I282" s="335">
        <v>0</v>
      </c>
      <c r="J282" s="302">
        <f t="shared" si="17"/>
        <v>0</v>
      </c>
      <c r="K282" s="339"/>
      <c r="L282" s="335">
        <f t="shared" si="18"/>
        <v>3.47</v>
      </c>
      <c r="M282" s="302">
        <f t="shared" si="19"/>
        <v>124.92</v>
      </c>
      <c r="O282" s="43"/>
    </row>
    <row r="283" spans="1:16" x14ac:dyDescent="0.2">
      <c r="A283" s="275" t="s">
        <v>1049</v>
      </c>
      <c r="B283" s="276" t="s">
        <v>504</v>
      </c>
      <c r="C283" s="277" t="s">
        <v>26</v>
      </c>
      <c r="D283" s="278">
        <v>36</v>
      </c>
      <c r="E283" s="334"/>
      <c r="F283" s="335">
        <v>38.39</v>
      </c>
      <c r="G283" s="302">
        <f t="shared" si="16"/>
        <v>1382.04</v>
      </c>
      <c r="H283" s="338"/>
      <c r="I283" s="335">
        <v>0</v>
      </c>
      <c r="J283" s="302">
        <f t="shared" si="17"/>
        <v>0</v>
      </c>
      <c r="K283" s="339"/>
      <c r="L283" s="335">
        <f t="shared" si="18"/>
        <v>38.39</v>
      </c>
      <c r="M283" s="302">
        <f t="shared" si="19"/>
        <v>1382.04</v>
      </c>
      <c r="O283" s="43"/>
    </row>
    <row r="284" spans="1:16" s="181" customFormat="1" x14ac:dyDescent="0.2">
      <c r="A284" s="287" t="s">
        <v>1009</v>
      </c>
      <c r="B284" s="288" t="s">
        <v>478</v>
      </c>
      <c r="C284" s="289">
        <f>SUM(M285:M286)</f>
        <v>1804.4</v>
      </c>
      <c r="D284" s="290"/>
      <c r="E284" s="345"/>
      <c r="F284" s="307"/>
      <c r="G284" s="346"/>
      <c r="H284" s="347"/>
      <c r="I284" s="307"/>
      <c r="J284" s="346"/>
      <c r="K284" s="348"/>
      <c r="L284" s="307"/>
      <c r="M284" s="346"/>
      <c r="N284" s="349"/>
      <c r="O284" s="182"/>
    </row>
    <row r="285" spans="1:16" ht="25.5" x14ac:dyDescent="0.2">
      <c r="A285" s="275" t="s">
        <v>1054</v>
      </c>
      <c r="B285" s="276" t="s">
        <v>506</v>
      </c>
      <c r="C285" s="277" t="s">
        <v>12</v>
      </c>
      <c r="D285" s="278">
        <v>60</v>
      </c>
      <c r="E285" s="334"/>
      <c r="F285" s="335">
        <v>0</v>
      </c>
      <c r="G285" s="302">
        <f t="shared" si="16"/>
        <v>0</v>
      </c>
      <c r="H285" s="338"/>
      <c r="I285" s="335">
        <v>25.87</v>
      </c>
      <c r="J285" s="302">
        <f t="shared" si="17"/>
        <v>1552.2</v>
      </c>
      <c r="K285" s="339"/>
      <c r="L285" s="335">
        <f t="shared" si="18"/>
        <v>25.87</v>
      </c>
      <c r="M285" s="302">
        <f t="shared" si="19"/>
        <v>1552.2</v>
      </c>
      <c r="O285" s="43"/>
    </row>
    <row r="286" spans="1:16" ht="25.5" x14ac:dyDescent="0.2">
      <c r="A286" s="275" t="s">
        <v>1055</v>
      </c>
      <c r="B286" s="276" t="s">
        <v>508</v>
      </c>
      <c r="C286" s="277" t="s">
        <v>12</v>
      </c>
      <c r="D286" s="278">
        <v>20</v>
      </c>
      <c r="E286" s="334"/>
      <c r="F286" s="335">
        <v>0</v>
      </c>
      <c r="G286" s="302">
        <f t="shared" si="16"/>
        <v>0</v>
      </c>
      <c r="H286" s="338"/>
      <c r="I286" s="335">
        <v>12.61</v>
      </c>
      <c r="J286" s="302">
        <f t="shared" si="17"/>
        <v>252.2</v>
      </c>
      <c r="K286" s="339"/>
      <c r="L286" s="335">
        <f t="shared" si="18"/>
        <v>12.61</v>
      </c>
      <c r="M286" s="302">
        <f t="shared" si="19"/>
        <v>252.2</v>
      </c>
      <c r="O286" s="43"/>
    </row>
    <row r="287" spans="1:16" s="133" customFormat="1" x14ac:dyDescent="0.2">
      <c r="A287" s="279" t="s">
        <v>344</v>
      </c>
      <c r="B287" s="280" t="s">
        <v>509</v>
      </c>
      <c r="C287" s="281">
        <f>SUM(M288:M297)</f>
        <v>2792.06</v>
      </c>
      <c r="D287" s="282"/>
      <c r="E287" s="336"/>
      <c r="F287" s="303"/>
      <c r="G287" s="305"/>
      <c r="H287" s="340"/>
      <c r="I287" s="303"/>
      <c r="J287" s="305"/>
      <c r="K287" s="304"/>
      <c r="L287" s="303"/>
      <c r="M287" s="305"/>
      <c r="N287" s="337"/>
      <c r="O287" s="130"/>
    </row>
    <row r="288" spans="1:16" ht="25.5" x14ac:dyDescent="0.2">
      <c r="A288" s="275" t="s">
        <v>910</v>
      </c>
      <c r="B288" s="276" t="s">
        <v>511</v>
      </c>
      <c r="C288" s="277" t="s">
        <v>12</v>
      </c>
      <c r="D288" s="278">
        <v>8</v>
      </c>
      <c r="E288" s="334"/>
      <c r="F288" s="335">
        <v>6.92</v>
      </c>
      <c r="G288" s="302">
        <f t="shared" si="16"/>
        <v>55.36</v>
      </c>
      <c r="H288" s="338"/>
      <c r="I288" s="335">
        <v>15.94</v>
      </c>
      <c r="J288" s="302">
        <f t="shared" si="17"/>
        <v>127.52</v>
      </c>
      <c r="K288" s="339"/>
      <c r="L288" s="335">
        <f t="shared" si="18"/>
        <v>22.86</v>
      </c>
      <c r="M288" s="302">
        <f t="shared" si="19"/>
        <v>182.88</v>
      </c>
      <c r="O288" s="43"/>
    </row>
    <row r="289" spans="1:15" x14ac:dyDescent="0.2">
      <c r="A289" s="275" t="s">
        <v>907</v>
      </c>
      <c r="B289" s="276" t="s">
        <v>513</v>
      </c>
      <c r="C289" s="277" t="s">
        <v>12</v>
      </c>
      <c r="D289" s="278">
        <v>4</v>
      </c>
      <c r="E289" s="334"/>
      <c r="F289" s="335">
        <v>6.92</v>
      </c>
      <c r="G289" s="302">
        <f t="shared" si="16"/>
        <v>27.68</v>
      </c>
      <c r="H289" s="338"/>
      <c r="I289" s="335">
        <v>15.94</v>
      </c>
      <c r="J289" s="302">
        <f t="shared" si="17"/>
        <v>63.76</v>
      </c>
      <c r="K289" s="339"/>
      <c r="L289" s="335">
        <f t="shared" si="18"/>
        <v>22.86</v>
      </c>
      <c r="M289" s="302">
        <f t="shared" si="19"/>
        <v>91.44</v>
      </c>
      <c r="O289" s="43"/>
    </row>
    <row r="290" spans="1:15" ht="51" x14ac:dyDescent="0.2">
      <c r="A290" s="275" t="s">
        <v>1056</v>
      </c>
      <c r="B290" s="276" t="s">
        <v>515</v>
      </c>
      <c r="C290" s="277" t="s">
        <v>26</v>
      </c>
      <c r="D290" s="278">
        <v>1</v>
      </c>
      <c r="E290" s="334"/>
      <c r="F290" s="335">
        <v>94.42</v>
      </c>
      <c r="G290" s="302">
        <f t="shared" si="16"/>
        <v>94.42</v>
      </c>
      <c r="H290" s="338"/>
      <c r="I290" s="335">
        <v>0</v>
      </c>
      <c r="J290" s="302">
        <f t="shared" si="17"/>
        <v>0</v>
      </c>
      <c r="K290" s="339"/>
      <c r="L290" s="335">
        <f t="shared" si="18"/>
        <v>94.42</v>
      </c>
      <c r="M290" s="302">
        <f t="shared" si="19"/>
        <v>94.42</v>
      </c>
      <c r="O290" s="43"/>
    </row>
    <row r="291" spans="1:15" ht="51" x14ac:dyDescent="0.2">
      <c r="A291" s="275" t="s">
        <v>1057</v>
      </c>
      <c r="B291" s="276" t="s">
        <v>517</v>
      </c>
      <c r="C291" s="277" t="s">
        <v>26</v>
      </c>
      <c r="D291" s="278">
        <v>1</v>
      </c>
      <c r="E291" s="334"/>
      <c r="F291" s="335">
        <v>94.42</v>
      </c>
      <c r="G291" s="302">
        <f t="shared" si="16"/>
        <v>94.42</v>
      </c>
      <c r="H291" s="338"/>
      <c r="I291" s="335">
        <v>0</v>
      </c>
      <c r="J291" s="302">
        <f t="shared" si="17"/>
        <v>0</v>
      </c>
      <c r="K291" s="339"/>
      <c r="L291" s="335">
        <f t="shared" si="18"/>
        <v>94.42</v>
      </c>
      <c r="M291" s="302">
        <f t="shared" si="19"/>
        <v>94.42</v>
      </c>
      <c r="O291" s="43"/>
    </row>
    <row r="292" spans="1:15" ht="51" x14ac:dyDescent="0.2">
      <c r="A292" s="275" t="s">
        <v>1058</v>
      </c>
      <c r="B292" s="276" t="s">
        <v>519</v>
      </c>
      <c r="C292" s="277" t="s">
        <v>26</v>
      </c>
      <c r="D292" s="278">
        <v>1</v>
      </c>
      <c r="E292" s="334"/>
      <c r="F292" s="335">
        <v>94.42</v>
      </c>
      <c r="G292" s="302">
        <f t="shared" si="16"/>
        <v>94.42</v>
      </c>
      <c r="H292" s="338"/>
      <c r="I292" s="335">
        <v>0</v>
      </c>
      <c r="J292" s="302">
        <f t="shared" si="17"/>
        <v>0</v>
      </c>
      <c r="K292" s="339"/>
      <c r="L292" s="335">
        <f t="shared" si="18"/>
        <v>94.42</v>
      </c>
      <c r="M292" s="302">
        <f t="shared" si="19"/>
        <v>94.42</v>
      </c>
      <c r="O292" s="43"/>
    </row>
    <row r="293" spans="1:15" ht="51" x14ac:dyDescent="0.2">
      <c r="A293" s="275" t="s">
        <v>1059</v>
      </c>
      <c r="B293" s="276" t="s">
        <v>521</v>
      </c>
      <c r="C293" s="277" t="s">
        <v>26</v>
      </c>
      <c r="D293" s="278">
        <v>16</v>
      </c>
      <c r="E293" s="334"/>
      <c r="F293" s="335">
        <v>61.95</v>
      </c>
      <c r="G293" s="302">
        <f t="shared" si="16"/>
        <v>991.2</v>
      </c>
      <c r="H293" s="338"/>
      <c r="I293" s="335">
        <v>0</v>
      </c>
      <c r="J293" s="302">
        <f t="shared" si="17"/>
        <v>0</v>
      </c>
      <c r="K293" s="339"/>
      <c r="L293" s="335">
        <f t="shared" si="18"/>
        <v>61.95</v>
      </c>
      <c r="M293" s="302">
        <f t="shared" si="19"/>
        <v>991.2</v>
      </c>
      <c r="O293" s="43"/>
    </row>
    <row r="294" spans="1:15" ht="63.75" x14ac:dyDescent="0.2">
      <c r="A294" s="275" t="s">
        <v>1060</v>
      </c>
      <c r="B294" s="276" t="s">
        <v>523</v>
      </c>
      <c r="C294" s="277" t="s">
        <v>26</v>
      </c>
      <c r="D294" s="278">
        <v>3</v>
      </c>
      <c r="E294" s="334"/>
      <c r="F294" s="335">
        <v>174.04</v>
      </c>
      <c r="G294" s="302">
        <f t="shared" si="16"/>
        <v>522.12</v>
      </c>
      <c r="H294" s="338"/>
      <c r="I294" s="335">
        <v>0</v>
      </c>
      <c r="J294" s="302">
        <f t="shared" si="17"/>
        <v>0</v>
      </c>
      <c r="K294" s="339"/>
      <c r="L294" s="335">
        <f t="shared" si="18"/>
        <v>174.04</v>
      </c>
      <c r="M294" s="302">
        <f t="shared" si="19"/>
        <v>522.12</v>
      </c>
      <c r="O294" s="43"/>
    </row>
    <row r="295" spans="1:15" ht="51" x14ac:dyDescent="0.2">
      <c r="A295" s="275" t="s">
        <v>1061</v>
      </c>
      <c r="B295" s="276" t="s">
        <v>525</v>
      </c>
      <c r="C295" s="277" t="s">
        <v>26</v>
      </c>
      <c r="D295" s="278">
        <v>1</v>
      </c>
      <c r="E295" s="334"/>
      <c r="F295" s="335">
        <v>174.04</v>
      </c>
      <c r="G295" s="302">
        <f t="shared" si="16"/>
        <v>174.04</v>
      </c>
      <c r="H295" s="338"/>
      <c r="I295" s="335">
        <v>0</v>
      </c>
      <c r="J295" s="302">
        <f t="shared" si="17"/>
        <v>0</v>
      </c>
      <c r="K295" s="339"/>
      <c r="L295" s="335">
        <f t="shared" si="18"/>
        <v>174.04</v>
      </c>
      <c r="M295" s="302">
        <f t="shared" si="19"/>
        <v>174.04</v>
      </c>
      <c r="O295" s="43"/>
    </row>
    <row r="296" spans="1:15" ht="25.5" x14ac:dyDescent="0.2">
      <c r="A296" s="275" t="s">
        <v>1062</v>
      </c>
      <c r="B296" s="276" t="s">
        <v>527</v>
      </c>
      <c r="C296" s="277" t="s">
        <v>26</v>
      </c>
      <c r="D296" s="278">
        <v>1</v>
      </c>
      <c r="E296" s="334"/>
      <c r="F296" s="335">
        <v>360.64</v>
      </c>
      <c r="G296" s="302">
        <f t="shared" si="16"/>
        <v>360.64</v>
      </c>
      <c r="H296" s="338"/>
      <c r="I296" s="335">
        <v>0</v>
      </c>
      <c r="J296" s="302">
        <f t="shared" si="17"/>
        <v>0</v>
      </c>
      <c r="K296" s="339"/>
      <c r="L296" s="335">
        <f t="shared" si="18"/>
        <v>360.64</v>
      </c>
      <c r="M296" s="302">
        <f t="shared" si="19"/>
        <v>360.64</v>
      </c>
      <c r="O296" s="43"/>
    </row>
    <row r="297" spans="1:15" ht="25.5" x14ac:dyDescent="0.2">
      <c r="A297" s="275" t="s">
        <v>1063</v>
      </c>
      <c r="B297" s="276" t="s">
        <v>529</v>
      </c>
      <c r="C297" s="277" t="s">
        <v>26</v>
      </c>
      <c r="D297" s="278">
        <v>1</v>
      </c>
      <c r="E297" s="334"/>
      <c r="F297" s="335">
        <v>186.48</v>
      </c>
      <c r="G297" s="302">
        <f t="shared" si="16"/>
        <v>186.48</v>
      </c>
      <c r="H297" s="338"/>
      <c r="I297" s="335">
        <v>0</v>
      </c>
      <c r="J297" s="302">
        <f t="shared" si="17"/>
        <v>0</v>
      </c>
      <c r="K297" s="339"/>
      <c r="L297" s="335">
        <f t="shared" si="18"/>
        <v>186.48</v>
      </c>
      <c r="M297" s="302">
        <f t="shared" si="19"/>
        <v>186.48</v>
      </c>
      <c r="O297" s="43"/>
    </row>
    <row r="298" spans="1:15" s="133" customFormat="1" x14ac:dyDescent="0.2">
      <c r="A298" s="279" t="s">
        <v>373</v>
      </c>
      <c r="B298" s="280" t="s">
        <v>1163</v>
      </c>
      <c r="C298" s="281">
        <f>SUM(M299:M302)</f>
        <v>8708</v>
      </c>
      <c r="D298" s="282"/>
      <c r="E298" s="336"/>
      <c r="F298" s="303"/>
      <c r="G298" s="305"/>
      <c r="H298" s="340"/>
      <c r="I298" s="303"/>
      <c r="J298" s="305"/>
      <c r="K298" s="304"/>
      <c r="L298" s="303"/>
      <c r="M298" s="305"/>
      <c r="N298" s="337"/>
      <c r="O298" s="130"/>
    </row>
    <row r="299" spans="1:15" ht="25.5" x14ac:dyDescent="0.2">
      <c r="A299" s="275" t="s">
        <v>1168</v>
      </c>
      <c r="B299" s="276" t="s">
        <v>1164</v>
      </c>
      <c r="C299" s="277" t="s">
        <v>714</v>
      </c>
      <c r="D299" s="278">
        <v>1</v>
      </c>
      <c r="E299" s="334"/>
      <c r="F299" s="335">
        <v>2488</v>
      </c>
      <c r="G299" s="302">
        <f t="shared" si="16"/>
        <v>2488</v>
      </c>
      <c r="H299" s="338"/>
      <c r="I299" s="335">
        <v>0</v>
      </c>
      <c r="J299" s="302">
        <f t="shared" si="17"/>
        <v>0</v>
      </c>
      <c r="K299" s="339"/>
      <c r="L299" s="335">
        <f t="shared" ref="L299:L302" si="20">F299+I299</f>
        <v>2488</v>
      </c>
      <c r="M299" s="302">
        <f t="shared" ref="M299:M302" si="21">L299*D299</f>
        <v>2488</v>
      </c>
      <c r="O299" s="43"/>
    </row>
    <row r="300" spans="1:15" ht="25.5" x14ac:dyDescent="0.2">
      <c r="A300" s="275" t="s">
        <v>1169</v>
      </c>
      <c r="B300" s="276" t="s">
        <v>1165</v>
      </c>
      <c r="C300" s="277" t="s">
        <v>714</v>
      </c>
      <c r="D300" s="278">
        <v>1</v>
      </c>
      <c r="E300" s="334"/>
      <c r="F300" s="335">
        <v>1555</v>
      </c>
      <c r="G300" s="302">
        <f t="shared" si="16"/>
        <v>1555</v>
      </c>
      <c r="H300" s="338"/>
      <c r="I300" s="335">
        <v>0</v>
      </c>
      <c r="J300" s="302">
        <f t="shared" si="17"/>
        <v>0</v>
      </c>
      <c r="K300" s="339"/>
      <c r="L300" s="335">
        <f t="shared" si="20"/>
        <v>1555</v>
      </c>
      <c r="M300" s="302">
        <f t="shared" si="21"/>
        <v>1555</v>
      </c>
      <c r="O300" s="43"/>
    </row>
    <row r="301" spans="1:15" ht="25.5" x14ac:dyDescent="0.2">
      <c r="A301" s="275" t="s">
        <v>1170</v>
      </c>
      <c r="B301" s="276" t="s">
        <v>1166</v>
      </c>
      <c r="C301" s="277" t="s">
        <v>26</v>
      </c>
      <c r="D301" s="278">
        <v>1</v>
      </c>
      <c r="E301" s="334"/>
      <c r="F301" s="335">
        <v>3110</v>
      </c>
      <c r="G301" s="302">
        <f t="shared" si="16"/>
        <v>3110</v>
      </c>
      <c r="H301" s="338"/>
      <c r="I301" s="335">
        <v>0</v>
      </c>
      <c r="J301" s="302">
        <f t="shared" si="17"/>
        <v>0</v>
      </c>
      <c r="K301" s="339"/>
      <c r="L301" s="335">
        <f t="shared" si="20"/>
        <v>3110</v>
      </c>
      <c r="M301" s="302">
        <f t="shared" si="21"/>
        <v>3110</v>
      </c>
      <c r="O301" s="43"/>
    </row>
    <row r="302" spans="1:15" ht="25.5" x14ac:dyDescent="0.2">
      <c r="A302" s="275" t="s">
        <v>1171</v>
      </c>
      <c r="B302" s="276" t="s">
        <v>1167</v>
      </c>
      <c r="C302" s="277" t="s">
        <v>714</v>
      </c>
      <c r="D302" s="278">
        <v>1</v>
      </c>
      <c r="E302" s="334"/>
      <c r="F302" s="335">
        <v>1555</v>
      </c>
      <c r="G302" s="302">
        <f t="shared" si="16"/>
        <v>1555</v>
      </c>
      <c r="H302" s="338"/>
      <c r="I302" s="335">
        <v>0</v>
      </c>
      <c r="J302" s="302">
        <f t="shared" si="17"/>
        <v>0</v>
      </c>
      <c r="K302" s="339"/>
      <c r="L302" s="335">
        <f t="shared" si="20"/>
        <v>1555</v>
      </c>
      <c r="M302" s="302">
        <f t="shared" si="21"/>
        <v>1555</v>
      </c>
      <c r="O302" s="43"/>
    </row>
    <row r="303" spans="1:15" s="131" customFormat="1" x14ac:dyDescent="0.2">
      <c r="A303" s="271">
        <v>3</v>
      </c>
      <c r="B303" s="272" t="s">
        <v>530</v>
      </c>
      <c r="C303" s="273">
        <f>C304+C310+C320+C332+C336+C340+C345+C355</f>
        <v>39488.321999999993</v>
      </c>
      <c r="D303" s="274"/>
      <c r="E303" s="330"/>
      <c r="F303" s="301"/>
      <c r="G303" s="331"/>
      <c r="H303" s="350"/>
      <c r="I303" s="301"/>
      <c r="J303" s="331"/>
      <c r="K303" s="351"/>
      <c r="L303" s="301"/>
      <c r="M303" s="331"/>
      <c r="N303" s="333"/>
      <c r="O303" s="132"/>
    </row>
    <row r="304" spans="1:15" s="133" customFormat="1" x14ac:dyDescent="0.2">
      <c r="A304" s="279" t="s">
        <v>531</v>
      </c>
      <c r="B304" s="280" t="s">
        <v>28</v>
      </c>
      <c r="C304" s="281">
        <f>SUM(M305:M309)</f>
        <v>1664.779</v>
      </c>
      <c r="D304" s="282"/>
      <c r="E304" s="336"/>
      <c r="F304" s="303"/>
      <c r="G304" s="305"/>
      <c r="H304" s="340"/>
      <c r="I304" s="303"/>
      <c r="J304" s="305"/>
      <c r="K304" s="304"/>
      <c r="L304" s="303"/>
      <c r="M304" s="305"/>
      <c r="N304" s="337"/>
      <c r="O304" s="130"/>
    </row>
    <row r="305" spans="1:15" x14ac:dyDescent="0.2">
      <c r="A305" s="275" t="s">
        <v>1064</v>
      </c>
      <c r="B305" s="276" t="s">
        <v>533</v>
      </c>
      <c r="C305" s="277" t="s">
        <v>6</v>
      </c>
      <c r="D305" s="278">
        <v>0.5</v>
      </c>
      <c r="E305" s="334"/>
      <c r="F305" s="335">
        <v>0</v>
      </c>
      <c r="G305" s="302">
        <f t="shared" si="16"/>
        <v>0</v>
      </c>
      <c r="H305" s="338"/>
      <c r="I305" s="335">
        <v>94.03</v>
      </c>
      <c r="J305" s="302">
        <f t="shared" si="17"/>
        <v>47.015000000000001</v>
      </c>
      <c r="K305" s="339"/>
      <c r="L305" s="335">
        <f t="shared" si="18"/>
        <v>94.03</v>
      </c>
      <c r="M305" s="302">
        <f t="shared" si="19"/>
        <v>47.015000000000001</v>
      </c>
      <c r="O305" s="43"/>
    </row>
    <row r="306" spans="1:15" ht="25.5" x14ac:dyDescent="0.2">
      <c r="A306" s="275" t="s">
        <v>861</v>
      </c>
      <c r="B306" s="276" t="s">
        <v>535</v>
      </c>
      <c r="C306" s="277" t="s">
        <v>21</v>
      </c>
      <c r="D306" s="278">
        <v>76.8</v>
      </c>
      <c r="E306" s="334"/>
      <c r="F306" s="335">
        <v>0</v>
      </c>
      <c r="G306" s="302">
        <f t="shared" si="16"/>
        <v>0</v>
      </c>
      <c r="H306" s="338"/>
      <c r="I306" s="335">
        <v>10.029999999999999</v>
      </c>
      <c r="J306" s="302">
        <f t="shared" si="17"/>
        <v>770.30399999999997</v>
      </c>
      <c r="K306" s="339"/>
      <c r="L306" s="335">
        <f t="shared" si="18"/>
        <v>10.029999999999999</v>
      </c>
      <c r="M306" s="302">
        <f t="shared" si="19"/>
        <v>770.30399999999997</v>
      </c>
      <c r="O306" s="43"/>
    </row>
    <row r="307" spans="1:15" ht="25.5" x14ac:dyDescent="0.2">
      <c r="A307" s="275" t="s">
        <v>842</v>
      </c>
      <c r="B307" s="276" t="s">
        <v>537</v>
      </c>
      <c r="C307" s="277" t="s">
        <v>21</v>
      </c>
      <c r="D307" s="278">
        <v>40</v>
      </c>
      <c r="E307" s="334"/>
      <c r="F307" s="335">
        <v>0</v>
      </c>
      <c r="G307" s="302">
        <f t="shared" si="16"/>
        <v>0</v>
      </c>
      <c r="H307" s="338"/>
      <c r="I307" s="335">
        <v>6.17</v>
      </c>
      <c r="J307" s="302">
        <f t="shared" si="17"/>
        <v>246.8</v>
      </c>
      <c r="K307" s="339"/>
      <c r="L307" s="335">
        <f t="shared" si="18"/>
        <v>6.17</v>
      </c>
      <c r="M307" s="302">
        <f t="shared" si="19"/>
        <v>246.8</v>
      </c>
      <c r="O307" s="43"/>
    </row>
    <row r="308" spans="1:15" x14ac:dyDescent="0.2">
      <c r="A308" s="275" t="s">
        <v>1065</v>
      </c>
      <c r="B308" s="276" t="s">
        <v>539</v>
      </c>
      <c r="C308" s="277" t="s">
        <v>37</v>
      </c>
      <c r="D308" s="278">
        <v>32</v>
      </c>
      <c r="E308" s="334"/>
      <c r="F308" s="335">
        <v>0</v>
      </c>
      <c r="G308" s="302">
        <f t="shared" si="16"/>
        <v>0</v>
      </c>
      <c r="H308" s="338"/>
      <c r="I308" s="335">
        <v>5.88</v>
      </c>
      <c r="J308" s="302">
        <f t="shared" si="17"/>
        <v>188.16</v>
      </c>
      <c r="K308" s="339"/>
      <c r="L308" s="335">
        <f t="shared" si="18"/>
        <v>5.88</v>
      </c>
      <c r="M308" s="302">
        <f t="shared" si="19"/>
        <v>188.16</v>
      </c>
      <c r="O308" s="43"/>
    </row>
    <row r="309" spans="1:15" ht="25.5" x14ac:dyDescent="0.2">
      <c r="A309" s="275" t="s">
        <v>1066</v>
      </c>
      <c r="B309" s="276" t="s">
        <v>541</v>
      </c>
      <c r="C309" s="277" t="s">
        <v>21</v>
      </c>
      <c r="D309" s="278">
        <v>33</v>
      </c>
      <c r="E309" s="334"/>
      <c r="F309" s="335">
        <v>4.25</v>
      </c>
      <c r="G309" s="302">
        <f t="shared" si="16"/>
        <v>140.25</v>
      </c>
      <c r="H309" s="338"/>
      <c r="I309" s="335">
        <v>8.25</v>
      </c>
      <c r="J309" s="302">
        <f t="shared" si="17"/>
        <v>272.25</v>
      </c>
      <c r="K309" s="339"/>
      <c r="L309" s="335">
        <f t="shared" si="18"/>
        <v>12.5</v>
      </c>
      <c r="M309" s="302">
        <f t="shared" si="19"/>
        <v>412.5</v>
      </c>
      <c r="O309" s="43"/>
    </row>
    <row r="310" spans="1:15" s="133" customFormat="1" x14ac:dyDescent="0.2">
      <c r="A310" s="279" t="s">
        <v>542</v>
      </c>
      <c r="B310" s="280" t="s">
        <v>543</v>
      </c>
      <c r="C310" s="281">
        <f>SUM(M311:M319)</f>
        <v>15122.467599999998</v>
      </c>
      <c r="D310" s="282"/>
      <c r="E310" s="336"/>
      <c r="F310" s="303"/>
      <c r="G310" s="305"/>
      <c r="H310" s="340"/>
      <c r="I310" s="303"/>
      <c r="J310" s="305"/>
      <c r="K310" s="304"/>
      <c r="L310" s="303"/>
      <c r="M310" s="305"/>
      <c r="N310" s="337"/>
      <c r="O310" s="130"/>
    </row>
    <row r="311" spans="1:15" ht="51" x14ac:dyDescent="0.2">
      <c r="A311" s="275" t="s">
        <v>1067</v>
      </c>
      <c r="B311" s="276" t="s">
        <v>545</v>
      </c>
      <c r="C311" s="277" t="s">
        <v>21</v>
      </c>
      <c r="D311" s="278">
        <v>32.28</v>
      </c>
      <c r="E311" s="334"/>
      <c r="F311" s="335">
        <v>118.8</v>
      </c>
      <c r="G311" s="302">
        <f t="shared" si="16"/>
        <v>3834.864</v>
      </c>
      <c r="H311" s="338"/>
      <c r="I311" s="335">
        <v>26.71</v>
      </c>
      <c r="J311" s="302">
        <f t="shared" si="17"/>
        <v>862.19880000000001</v>
      </c>
      <c r="K311" s="339"/>
      <c r="L311" s="335">
        <f t="shared" si="18"/>
        <v>145.51</v>
      </c>
      <c r="M311" s="302">
        <f t="shared" si="19"/>
        <v>4697.0627999999997</v>
      </c>
      <c r="O311" s="43"/>
    </row>
    <row r="312" spans="1:15" ht="38.25" x14ac:dyDescent="0.2">
      <c r="A312" s="275" t="s">
        <v>1068</v>
      </c>
      <c r="B312" s="276" t="s">
        <v>547</v>
      </c>
      <c r="C312" s="277" t="s">
        <v>21</v>
      </c>
      <c r="D312" s="278">
        <v>3</v>
      </c>
      <c r="E312" s="334"/>
      <c r="F312" s="335">
        <v>14</v>
      </c>
      <c r="G312" s="302">
        <f t="shared" si="16"/>
        <v>42</v>
      </c>
      <c r="H312" s="338"/>
      <c r="I312" s="335">
        <v>6.03</v>
      </c>
      <c r="J312" s="302">
        <f t="shared" si="17"/>
        <v>18.09</v>
      </c>
      <c r="K312" s="339"/>
      <c r="L312" s="335">
        <f t="shared" si="18"/>
        <v>20.03</v>
      </c>
      <c r="M312" s="302">
        <f t="shared" si="19"/>
        <v>60.09</v>
      </c>
      <c r="O312" s="43"/>
    </row>
    <row r="313" spans="1:15" ht="38.25" x14ac:dyDescent="0.2">
      <c r="A313" s="275" t="s">
        <v>1069</v>
      </c>
      <c r="B313" s="276" t="s">
        <v>549</v>
      </c>
      <c r="C313" s="277" t="s">
        <v>21</v>
      </c>
      <c r="D313" s="278">
        <v>63</v>
      </c>
      <c r="E313" s="334"/>
      <c r="F313" s="335">
        <v>88.3</v>
      </c>
      <c r="G313" s="302">
        <f t="shared" si="16"/>
        <v>5562.9</v>
      </c>
      <c r="H313" s="338"/>
      <c r="I313" s="335">
        <v>13.44</v>
      </c>
      <c r="J313" s="302">
        <f t="shared" si="17"/>
        <v>846.71999999999991</v>
      </c>
      <c r="K313" s="339"/>
      <c r="L313" s="335">
        <f t="shared" si="18"/>
        <v>101.74</v>
      </c>
      <c r="M313" s="302">
        <f t="shared" si="19"/>
        <v>6409.62</v>
      </c>
      <c r="O313" s="43"/>
    </row>
    <row r="314" spans="1:15" ht="25.5" x14ac:dyDescent="0.2">
      <c r="A314" s="275" t="s">
        <v>1070</v>
      </c>
      <c r="B314" s="276" t="s">
        <v>551</v>
      </c>
      <c r="C314" s="277" t="s">
        <v>21</v>
      </c>
      <c r="D314" s="278">
        <v>36</v>
      </c>
      <c r="E314" s="334"/>
      <c r="F314" s="335">
        <v>29.75</v>
      </c>
      <c r="G314" s="302">
        <f t="shared" si="16"/>
        <v>1071</v>
      </c>
      <c r="H314" s="338"/>
      <c r="I314" s="335">
        <v>13.44</v>
      </c>
      <c r="J314" s="302">
        <f t="shared" si="17"/>
        <v>483.84</v>
      </c>
      <c r="K314" s="339"/>
      <c r="L314" s="335">
        <f t="shared" si="18"/>
        <v>43.19</v>
      </c>
      <c r="M314" s="302">
        <f t="shared" si="19"/>
        <v>1554.84</v>
      </c>
      <c r="O314" s="43"/>
    </row>
    <row r="315" spans="1:15" ht="25.5" x14ac:dyDescent="0.2">
      <c r="A315" s="275" t="s">
        <v>1071</v>
      </c>
      <c r="B315" s="276" t="s">
        <v>553</v>
      </c>
      <c r="C315" s="277" t="s">
        <v>21</v>
      </c>
      <c r="D315" s="278">
        <v>4.5</v>
      </c>
      <c r="E315" s="334"/>
      <c r="F315" s="335">
        <v>99.29</v>
      </c>
      <c r="G315" s="302">
        <f t="shared" si="16"/>
        <v>446.80500000000001</v>
      </c>
      <c r="H315" s="338"/>
      <c r="I315" s="335">
        <v>17.61</v>
      </c>
      <c r="J315" s="302">
        <f t="shared" si="17"/>
        <v>79.245000000000005</v>
      </c>
      <c r="K315" s="339"/>
      <c r="L315" s="335">
        <f t="shared" si="18"/>
        <v>116.9</v>
      </c>
      <c r="M315" s="302">
        <f t="shared" si="19"/>
        <v>526.05000000000007</v>
      </c>
      <c r="O315" s="43"/>
    </row>
    <row r="316" spans="1:15" ht="25.5" x14ac:dyDescent="0.2">
      <c r="A316" s="275" t="s">
        <v>1072</v>
      </c>
      <c r="B316" s="276" t="s">
        <v>555</v>
      </c>
      <c r="C316" s="277" t="s">
        <v>37</v>
      </c>
      <c r="D316" s="278">
        <v>3</v>
      </c>
      <c r="E316" s="334"/>
      <c r="F316" s="335">
        <v>47.88</v>
      </c>
      <c r="G316" s="302">
        <f t="shared" si="16"/>
        <v>143.64000000000001</v>
      </c>
      <c r="H316" s="338"/>
      <c r="I316" s="335">
        <v>6.98</v>
      </c>
      <c r="J316" s="302">
        <f t="shared" si="17"/>
        <v>20.94</v>
      </c>
      <c r="K316" s="339"/>
      <c r="L316" s="335">
        <f t="shared" si="18"/>
        <v>54.86</v>
      </c>
      <c r="M316" s="302">
        <f t="shared" si="19"/>
        <v>164.57999999999998</v>
      </c>
      <c r="O316" s="43"/>
    </row>
    <row r="317" spans="1:15" ht="25.5" x14ac:dyDescent="0.2">
      <c r="A317" s="275" t="s">
        <v>1073</v>
      </c>
      <c r="B317" s="276" t="s">
        <v>557</v>
      </c>
      <c r="C317" s="277" t="s">
        <v>37</v>
      </c>
      <c r="D317" s="278">
        <v>28</v>
      </c>
      <c r="E317" s="334"/>
      <c r="F317" s="335">
        <v>26.3</v>
      </c>
      <c r="G317" s="302">
        <f t="shared" si="16"/>
        <v>736.4</v>
      </c>
      <c r="H317" s="338"/>
      <c r="I317" s="335">
        <v>9.3699999999999992</v>
      </c>
      <c r="J317" s="302">
        <f t="shared" si="17"/>
        <v>262.35999999999996</v>
      </c>
      <c r="K317" s="339"/>
      <c r="L317" s="335">
        <f t="shared" si="18"/>
        <v>35.67</v>
      </c>
      <c r="M317" s="302">
        <f t="shared" si="19"/>
        <v>998.76</v>
      </c>
      <c r="O317" s="43"/>
    </row>
    <row r="318" spans="1:15" ht="25.5" x14ac:dyDescent="0.2">
      <c r="A318" s="275" t="s">
        <v>1074</v>
      </c>
      <c r="B318" s="276" t="s">
        <v>559</v>
      </c>
      <c r="C318" s="277" t="s">
        <v>37</v>
      </c>
      <c r="D318" s="278">
        <v>26</v>
      </c>
      <c r="E318" s="334"/>
      <c r="F318" s="335">
        <v>6.02</v>
      </c>
      <c r="G318" s="302">
        <f t="shared" si="16"/>
        <v>156.51999999999998</v>
      </c>
      <c r="H318" s="338"/>
      <c r="I318" s="335">
        <v>8.19</v>
      </c>
      <c r="J318" s="302">
        <f t="shared" si="17"/>
        <v>212.94</v>
      </c>
      <c r="K318" s="339"/>
      <c r="L318" s="335">
        <f t="shared" si="18"/>
        <v>14.209999999999999</v>
      </c>
      <c r="M318" s="302">
        <f t="shared" si="19"/>
        <v>369.46</v>
      </c>
      <c r="O318" s="43"/>
    </row>
    <row r="319" spans="1:15" x14ac:dyDescent="0.2">
      <c r="A319" s="275" t="s">
        <v>1075</v>
      </c>
      <c r="B319" s="276" t="s">
        <v>561</v>
      </c>
      <c r="C319" s="277" t="s">
        <v>6</v>
      </c>
      <c r="D319" s="278">
        <v>2.58</v>
      </c>
      <c r="E319" s="334"/>
      <c r="F319" s="335">
        <v>107.13</v>
      </c>
      <c r="G319" s="302">
        <f t="shared" si="16"/>
        <v>276.3954</v>
      </c>
      <c r="H319" s="338"/>
      <c r="I319" s="335">
        <v>25.43</v>
      </c>
      <c r="J319" s="302">
        <f t="shared" si="17"/>
        <v>65.609400000000008</v>
      </c>
      <c r="K319" s="339"/>
      <c r="L319" s="335">
        <f t="shared" si="18"/>
        <v>132.56</v>
      </c>
      <c r="M319" s="302">
        <f t="shared" si="19"/>
        <v>342.00479999999999</v>
      </c>
      <c r="O319" s="43"/>
    </row>
    <row r="320" spans="1:15" s="133" customFormat="1" x14ac:dyDescent="0.2">
      <c r="A320" s="279" t="s">
        <v>562</v>
      </c>
      <c r="B320" s="280" t="s">
        <v>230</v>
      </c>
      <c r="C320" s="281">
        <f>SUM(M321:M331)</f>
        <v>9595.5918000000001</v>
      </c>
      <c r="D320" s="282"/>
      <c r="E320" s="336"/>
      <c r="F320" s="303"/>
      <c r="G320" s="305"/>
      <c r="H320" s="340"/>
      <c r="I320" s="303"/>
      <c r="J320" s="305"/>
      <c r="K320" s="304"/>
      <c r="L320" s="303"/>
      <c r="M320" s="305"/>
      <c r="N320" s="337"/>
      <c r="O320" s="130"/>
    </row>
    <row r="321" spans="1:15" ht="25.5" x14ac:dyDescent="0.2">
      <c r="A321" s="275" t="s">
        <v>1076</v>
      </c>
      <c r="B321" s="276" t="s">
        <v>564</v>
      </c>
      <c r="C321" s="277" t="s">
        <v>21</v>
      </c>
      <c r="D321" s="278">
        <v>5.96</v>
      </c>
      <c r="E321" s="334"/>
      <c r="F321" s="335">
        <v>14.24</v>
      </c>
      <c r="G321" s="302">
        <f t="shared" si="16"/>
        <v>84.870400000000004</v>
      </c>
      <c r="H321" s="338"/>
      <c r="I321" s="335">
        <v>8.35</v>
      </c>
      <c r="J321" s="302">
        <f t="shared" si="17"/>
        <v>49.765999999999998</v>
      </c>
      <c r="K321" s="339"/>
      <c r="L321" s="335">
        <f t="shared" si="18"/>
        <v>22.59</v>
      </c>
      <c r="M321" s="302">
        <f t="shared" si="19"/>
        <v>134.63640000000001</v>
      </c>
      <c r="O321" s="43"/>
    </row>
    <row r="322" spans="1:15" s="41" customFormat="1" ht="38.25" x14ac:dyDescent="0.2">
      <c r="A322" s="275" t="s">
        <v>1077</v>
      </c>
      <c r="B322" s="284" t="s">
        <v>566</v>
      </c>
      <c r="C322" s="285" t="s">
        <v>21</v>
      </c>
      <c r="D322" s="286">
        <v>5.97</v>
      </c>
      <c r="E322" s="341"/>
      <c r="F322" s="342">
        <v>14.24</v>
      </c>
      <c r="G322" s="306">
        <f t="shared" si="16"/>
        <v>85.012799999999999</v>
      </c>
      <c r="H322" s="343"/>
      <c r="I322" s="342">
        <v>8.35</v>
      </c>
      <c r="J322" s="306">
        <f t="shared" si="17"/>
        <v>49.849499999999999</v>
      </c>
      <c r="K322" s="344"/>
      <c r="L322" s="342">
        <f t="shared" si="18"/>
        <v>22.59</v>
      </c>
      <c r="M322" s="306">
        <f t="shared" si="19"/>
        <v>134.8623</v>
      </c>
      <c r="N322" s="329"/>
      <c r="O322" s="111"/>
    </row>
    <row r="323" spans="1:15" ht="38.25" x14ac:dyDescent="0.2">
      <c r="A323" s="275" t="s">
        <v>1078</v>
      </c>
      <c r="B323" s="276" t="s">
        <v>568</v>
      </c>
      <c r="C323" s="277" t="s">
        <v>21</v>
      </c>
      <c r="D323" s="278">
        <v>218.5</v>
      </c>
      <c r="E323" s="334"/>
      <c r="F323" s="335">
        <v>14.24</v>
      </c>
      <c r="G323" s="302">
        <f t="shared" si="16"/>
        <v>3111.44</v>
      </c>
      <c r="H323" s="338"/>
      <c r="I323" s="335">
        <v>8.35</v>
      </c>
      <c r="J323" s="302">
        <f t="shared" si="17"/>
        <v>1824.4749999999999</v>
      </c>
      <c r="K323" s="339"/>
      <c r="L323" s="335">
        <f t="shared" si="18"/>
        <v>22.59</v>
      </c>
      <c r="M323" s="302">
        <f t="shared" si="19"/>
        <v>4935.915</v>
      </c>
      <c r="O323" s="43"/>
    </row>
    <row r="324" spans="1:15" ht="38.25" x14ac:dyDescent="0.2">
      <c r="A324" s="275" t="s">
        <v>1079</v>
      </c>
      <c r="B324" s="276" t="s">
        <v>570</v>
      </c>
      <c r="C324" s="277" t="s">
        <v>21</v>
      </c>
      <c r="D324" s="278">
        <v>2.12</v>
      </c>
      <c r="E324" s="334"/>
      <c r="F324" s="335">
        <v>14.24</v>
      </c>
      <c r="G324" s="302">
        <f t="shared" si="16"/>
        <v>30.188800000000001</v>
      </c>
      <c r="H324" s="338"/>
      <c r="I324" s="335">
        <v>8.35</v>
      </c>
      <c r="J324" s="302">
        <f t="shared" si="17"/>
        <v>17.702000000000002</v>
      </c>
      <c r="K324" s="339"/>
      <c r="L324" s="335">
        <f t="shared" si="18"/>
        <v>22.59</v>
      </c>
      <c r="M324" s="302">
        <f t="shared" si="19"/>
        <v>47.890799999999999</v>
      </c>
      <c r="O324" s="43"/>
    </row>
    <row r="325" spans="1:15" ht="51" x14ac:dyDescent="0.2">
      <c r="A325" s="275" t="s">
        <v>1080</v>
      </c>
      <c r="B325" s="276" t="s">
        <v>572</v>
      </c>
      <c r="C325" s="277" t="s">
        <v>21</v>
      </c>
      <c r="D325" s="278">
        <v>12.4</v>
      </c>
      <c r="E325" s="334"/>
      <c r="F325" s="335">
        <v>14.24</v>
      </c>
      <c r="G325" s="302">
        <f t="shared" si="16"/>
        <v>176.57600000000002</v>
      </c>
      <c r="H325" s="338"/>
      <c r="I325" s="335">
        <v>8.35</v>
      </c>
      <c r="J325" s="302">
        <f t="shared" si="17"/>
        <v>103.53999999999999</v>
      </c>
      <c r="K325" s="339"/>
      <c r="L325" s="335">
        <f t="shared" si="18"/>
        <v>22.59</v>
      </c>
      <c r="M325" s="302">
        <f t="shared" si="19"/>
        <v>280.11599999999999</v>
      </c>
      <c r="O325" s="43"/>
    </row>
    <row r="326" spans="1:15" ht="25.5" x14ac:dyDescent="0.2">
      <c r="A326" s="275" t="s">
        <v>1081</v>
      </c>
      <c r="B326" s="276" t="s">
        <v>574</v>
      </c>
      <c r="C326" s="277" t="s">
        <v>21</v>
      </c>
      <c r="D326" s="278">
        <v>25.41</v>
      </c>
      <c r="E326" s="334"/>
      <c r="F326" s="335">
        <v>13.87</v>
      </c>
      <c r="G326" s="302">
        <f t="shared" si="16"/>
        <v>352.43669999999997</v>
      </c>
      <c r="H326" s="338"/>
      <c r="I326" s="335">
        <v>5.58</v>
      </c>
      <c r="J326" s="302">
        <f t="shared" si="17"/>
        <v>141.7878</v>
      </c>
      <c r="K326" s="339"/>
      <c r="L326" s="335">
        <f t="shared" si="18"/>
        <v>19.45</v>
      </c>
      <c r="M326" s="302">
        <f t="shared" si="19"/>
        <v>494.22449999999998</v>
      </c>
      <c r="O326" s="43"/>
    </row>
    <row r="327" spans="1:15" ht="51" x14ac:dyDescent="0.2">
      <c r="A327" s="275" t="s">
        <v>1082</v>
      </c>
      <c r="B327" s="276" t="s">
        <v>576</v>
      </c>
      <c r="C327" s="277" t="s">
        <v>37</v>
      </c>
      <c r="D327" s="278">
        <v>3</v>
      </c>
      <c r="E327" s="334"/>
      <c r="F327" s="335">
        <v>2.23</v>
      </c>
      <c r="G327" s="302">
        <f t="shared" si="16"/>
        <v>6.6899999999999995</v>
      </c>
      <c r="H327" s="338"/>
      <c r="I327" s="335">
        <v>1.69</v>
      </c>
      <c r="J327" s="302">
        <f t="shared" si="17"/>
        <v>5.07</v>
      </c>
      <c r="K327" s="339"/>
      <c r="L327" s="335">
        <f t="shared" si="18"/>
        <v>3.92</v>
      </c>
      <c r="M327" s="302">
        <f t="shared" si="19"/>
        <v>11.76</v>
      </c>
      <c r="O327" s="43"/>
    </row>
    <row r="328" spans="1:15" ht="38.25" x14ac:dyDescent="0.2">
      <c r="A328" s="275" t="s">
        <v>1083</v>
      </c>
      <c r="B328" s="276" t="s">
        <v>578</v>
      </c>
      <c r="C328" s="277" t="s">
        <v>37</v>
      </c>
      <c r="D328" s="278">
        <v>81.239999999999995</v>
      </c>
      <c r="E328" s="334"/>
      <c r="F328" s="335">
        <v>2.23</v>
      </c>
      <c r="G328" s="302">
        <f t="shared" si="16"/>
        <v>181.1652</v>
      </c>
      <c r="H328" s="338"/>
      <c r="I328" s="335">
        <v>1.69</v>
      </c>
      <c r="J328" s="302">
        <f t="shared" si="17"/>
        <v>137.29559999999998</v>
      </c>
      <c r="K328" s="339"/>
      <c r="L328" s="335">
        <f t="shared" si="18"/>
        <v>3.92</v>
      </c>
      <c r="M328" s="302">
        <f t="shared" si="19"/>
        <v>318.46079999999995</v>
      </c>
      <c r="O328" s="43"/>
    </row>
    <row r="329" spans="1:15" ht="25.5" x14ac:dyDescent="0.2">
      <c r="A329" s="275" t="s">
        <v>1084</v>
      </c>
      <c r="B329" s="276" t="s">
        <v>580</v>
      </c>
      <c r="C329" s="277" t="s">
        <v>21</v>
      </c>
      <c r="D329" s="278">
        <v>2.71</v>
      </c>
      <c r="E329" s="334"/>
      <c r="F329" s="335">
        <v>22.01</v>
      </c>
      <c r="G329" s="302">
        <f t="shared" si="16"/>
        <v>59.647100000000002</v>
      </c>
      <c r="H329" s="338"/>
      <c r="I329" s="335">
        <v>19.47</v>
      </c>
      <c r="J329" s="302">
        <f t="shared" si="17"/>
        <v>52.763699999999993</v>
      </c>
      <c r="K329" s="339"/>
      <c r="L329" s="335">
        <f t="shared" si="18"/>
        <v>41.480000000000004</v>
      </c>
      <c r="M329" s="302">
        <f t="shared" si="19"/>
        <v>112.41080000000001</v>
      </c>
      <c r="O329" s="43"/>
    </row>
    <row r="330" spans="1:15" ht="38.25" x14ac:dyDescent="0.2">
      <c r="A330" s="275" t="s">
        <v>1085</v>
      </c>
      <c r="B330" s="276" t="s">
        <v>582</v>
      </c>
      <c r="C330" s="277" t="s">
        <v>21</v>
      </c>
      <c r="D330" s="278">
        <v>1.26</v>
      </c>
      <c r="E330" s="334"/>
      <c r="F330" s="335">
        <v>17.63</v>
      </c>
      <c r="G330" s="302">
        <f t="shared" si="16"/>
        <v>22.213799999999999</v>
      </c>
      <c r="H330" s="338"/>
      <c r="I330" s="335">
        <v>5.61</v>
      </c>
      <c r="J330" s="302">
        <f t="shared" si="17"/>
        <v>7.0686000000000009</v>
      </c>
      <c r="K330" s="339"/>
      <c r="L330" s="335">
        <f t="shared" si="18"/>
        <v>23.24</v>
      </c>
      <c r="M330" s="302">
        <f t="shared" si="19"/>
        <v>29.282399999999999</v>
      </c>
      <c r="O330" s="43"/>
    </row>
    <row r="331" spans="1:15" ht="38.25" x14ac:dyDescent="0.2">
      <c r="A331" s="275" t="s">
        <v>1086</v>
      </c>
      <c r="B331" s="276" t="s">
        <v>584</v>
      </c>
      <c r="C331" s="277" t="s">
        <v>21</v>
      </c>
      <c r="D331" s="278">
        <v>133.22</v>
      </c>
      <c r="E331" s="334"/>
      <c r="F331" s="335">
        <v>17.63</v>
      </c>
      <c r="G331" s="302">
        <f t="shared" si="16"/>
        <v>2348.6686</v>
      </c>
      <c r="H331" s="338"/>
      <c r="I331" s="335">
        <v>5.61</v>
      </c>
      <c r="J331" s="302">
        <f t="shared" si="17"/>
        <v>747.36419999999998</v>
      </c>
      <c r="K331" s="339"/>
      <c r="L331" s="335">
        <f t="shared" si="18"/>
        <v>23.24</v>
      </c>
      <c r="M331" s="302">
        <f t="shared" si="19"/>
        <v>3096.0328</v>
      </c>
      <c r="O331" s="43"/>
    </row>
    <row r="332" spans="1:15" s="133" customFormat="1" x14ac:dyDescent="0.2">
      <c r="A332" s="279" t="s">
        <v>585</v>
      </c>
      <c r="B332" s="280" t="s">
        <v>586</v>
      </c>
      <c r="C332" s="281">
        <f>SUM(M333:M335)</f>
        <v>626.04999999999995</v>
      </c>
      <c r="D332" s="282"/>
      <c r="E332" s="336"/>
      <c r="F332" s="303"/>
      <c r="G332" s="305"/>
      <c r="H332" s="340"/>
      <c r="I332" s="303"/>
      <c r="J332" s="305"/>
      <c r="K332" s="304"/>
      <c r="L332" s="303"/>
      <c r="M332" s="305"/>
      <c r="N332" s="337"/>
      <c r="O332" s="130"/>
    </row>
    <row r="333" spans="1:15" ht="25.5" x14ac:dyDescent="0.2">
      <c r="A333" s="275" t="s">
        <v>1088</v>
      </c>
      <c r="B333" s="276" t="s">
        <v>588</v>
      </c>
      <c r="C333" s="277" t="s">
        <v>26</v>
      </c>
      <c r="D333" s="278">
        <v>1</v>
      </c>
      <c r="E333" s="334"/>
      <c r="F333" s="335">
        <v>224.04</v>
      </c>
      <c r="G333" s="302">
        <f t="shared" si="16"/>
        <v>224.04</v>
      </c>
      <c r="H333" s="338"/>
      <c r="I333" s="335">
        <v>89.22</v>
      </c>
      <c r="J333" s="302">
        <f t="shared" si="17"/>
        <v>89.22</v>
      </c>
      <c r="K333" s="339"/>
      <c r="L333" s="335">
        <f t="shared" si="18"/>
        <v>313.26</v>
      </c>
      <c r="M333" s="302">
        <f t="shared" si="19"/>
        <v>313.26</v>
      </c>
      <c r="O333" s="43"/>
    </row>
    <row r="334" spans="1:15" x14ac:dyDescent="0.2">
      <c r="A334" s="275" t="s">
        <v>1089</v>
      </c>
      <c r="B334" s="276" t="s">
        <v>590</v>
      </c>
      <c r="C334" s="277" t="s">
        <v>714</v>
      </c>
      <c r="D334" s="278">
        <v>1</v>
      </c>
      <c r="E334" s="334"/>
      <c r="F334" s="335">
        <v>66.959999999999994</v>
      </c>
      <c r="G334" s="302">
        <f t="shared" si="16"/>
        <v>66.959999999999994</v>
      </c>
      <c r="H334" s="338"/>
      <c r="I334" s="335">
        <v>72.13</v>
      </c>
      <c r="J334" s="302">
        <f t="shared" si="17"/>
        <v>72.13</v>
      </c>
      <c r="K334" s="339"/>
      <c r="L334" s="335">
        <f t="shared" si="18"/>
        <v>139.08999999999997</v>
      </c>
      <c r="M334" s="302">
        <f t="shared" si="19"/>
        <v>139.08999999999997</v>
      </c>
      <c r="O334" s="43"/>
    </row>
    <row r="335" spans="1:15" x14ac:dyDescent="0.2">
      <c r="A335" s="275" t="s">
        <v>1090</v>
      </c>
      <c r="B335" s="276" t="s">
        <v>592</v>
      </c>
      <c r="C335" s="277" t="s">
        <v>12</v>
      </c>
      <c r="D335" s="278">
        <v>10</v>
      </c>
      <c r="E335" s="334"/>
      <c r="F335" s="335">
        <v>6.77</v>
      </c>
      <c r="G335" s="302">
        <f t="shared" si="16"/>
        <v>67.699999999999989</v>
      </c>
      <c r="H335" s="338"/>
      <c r="I335" s="335">
        <v>10.6</v>
      </c>
      <c r="J335" s="302">
        <f t="shared" si="17"/>
        <v>106</v>
      </c>
      <c r="K335" s="339"/>
      <c r="L335" s="335">
        <f t="shared" si="18"/>
        <v>17.369999999999997</v>
      </c>
      <c r="M335" s="302">
        <f t="shared" si="19"/>
        <v>173.7</v>
      </c>
      <c r="O335" s="43"/>
    </row>
    <row r="336" spans="1:15" s="133" customFormat="1" x14ac:dyDescent="0.2">
      <c r="A336" s="279" t="s">
        <v>593</v>
      </c>
      <c r="B336" s="280" t="s">
        <v>594</v>
      </c>
      <c r="C336" s="281">
        <f>SUM(M337:M339)</f>
        <v>5558.25</v>
      </c>
      <c r="D336" s="282"/>
      <c r="E336" s="336"/>
      <c r="F336" s="303"/>
      <c r="G336" s="305"/>
      <c r="H336" s="340"/>
      <c r="I336" s="303"/>
      <c r="J336" s="305"/>
      <c r="K336" s="304"/>
      <c r="L336" s="303"/>
      <c r="M336" s="305"/>
      <c r="N336" s="337"/>
      <c r="O336" s="130"/>
    </row>
    <row r="337" spans="1:15" ht="25.5" x14ac:dyDescent="0.2">
      <c r="A337" s="275" t="s">
        <v>1091</v>
      </c>
      <c r="B337" s="276" t="s">
        <v>596</v>
      </c>
      <c r="C337" s="277" t="s">
        <v>26</v>
      </c>
      <c r="D337" s="278">
        <v>1</v>
      </c>
      <c r="E337" s="334"/>
      <c r="F337" s="335">
        <v>2111.64</v>
      </c>
      <c r="G337" s="302">
        <f t="shared" ref="G337:G397" si="22">F337*D337</f>
        <v>2111.64</v>
      </c>
      <c r="H337" s="338"/>
      <c r="I337" s="335">
        <v>1888.92</v>
      </c>
      <c r="J337" s="302">
        <f t="shared" ref="J337:J397" si="23">I337*D337</f>
        <v>1888.92</v>
      </c>
      <c r="K337" s="339"/>
      <c r="L337" s="335">
        <f t="shared" ref="L337:L397" si="24">F337+I337</f>
        <v>4000.56</v>
      </c>
      <c r="M337" s="302">
        <f t="shared" ref="M337:M397" si="25">L337*D337</f>
        <v>4000.56</v>
      </c>
      <c r="O337" s="43"/>
    </row>
    <row r="338" spans="1:15" s="41" customFormat="1" x14ac:dyDescent="0.2">
      <c r="A338" s="275" t="s">
        <v>1092</v>
      </c>
      <c r="B338" s="284" t="s">
        <v>598</v>
      </c>
      <c r="C338" s="285" t="s">
        <v>26</v>
      </c>
      <c r="D338" s="286">
        <v>1</v>
      </c>
      <c r="E338" s="341"/>
      <c r="F338" s="342">
        <v>530.59</v>
      </c>
      <c r="G338" s="306">
        <f t="shared" si="22"/>
        <v>530.59</v>
      </c>
      <c r="H338" s="343"/>
      <c r="I338" s="342">
        <v>502.15</v>
      </c>
      <c r="J338" s="306">
        <f t="shared" si="23"/>
        <v>502.15</v>
      </c>
      <c r="K338" s="344"/>
      <c r="L338" s="342">
        <f t="shared" si="24"/>
        <v>1032.74</v>
      </c>
      <c r="M338" s="306">
        <f t="shared" si="25"/>
        <v>1032.74</v>
      </c>
      <c r="N338" s="329"/>
      <c r="O338" s="111"/>
    </row>
    <row r="339" spans="1:15" x14ac:dyDescent="0.2">
      <c r="A339" s="275" t="s">
        <v>1093</v>
      </c>
      <c r="B339" s="276" t="s">
        <v>600</v>
      </c>
      <c r="C339" s="277" t="s">
        <v>26</v>
      </c>
      <c r="D339" s="278">
        <v>1</v>
      </c>
      <c r="E339" s="334"/>
      <c r="F339" s="335">
        <v>246.15</v>
      </c>
      <c r="G339" s="302">
        <f t="shared" si="22"/>
        <v>246.15</v>
      </c>
      <c r="H339" s="338"/>
      <c r="I339" s="335">
        <v>278.8</v>
      </c>
      <c r="J339" s="302">
        <f t="shared" si="23"/>
        <v>278.8</v>
      </c>
      <c r="K339" s="339"/>
      <c r="L339" s="335">
        <f t="shared" si="24"/>
        <v>524.95000000000005</v>
      </c>
      <c r="M339" s="302">
        <f t="shared" si="25"/>
        <v>524.95000000000005</v>
      </c>
      <c r="O339" s="43"/>
    </row>
    <row r="340" spans="1:15" s="133" customFormat="1" x14ac:dyDescent="0.2">
      <c r="A340" s="279" t="s">
        <v>601</v>
      </c>
      <c r="B340" s="280" t="s">
        <v>602</v>
      </c>
      <c r="C340" s="281">
        <f>SUM(M341:M344)</f>
        <v>1015.0399999999998</v>
      </c>
      <c r="D340" s="282"/>
      <c r="E340" s="336"/>
      <c r="F340" s="303"/>
      <c r="G340" s="305"/>
      <c r="H340" s="340"/>
      <c r="I340" s="303"/>
      <c r="J340" s="305"/>
      <c r="K340" s="304"/>
      <c r="L340" s="303"/>
      <c r="M340" s="305"/>
      <c r="N340" s="337"/>
      <c r="O340" s="130"/>
    </row>
    <row r="341" spans="1:15" ht="25.5" x14ac:dyDescent="0.2">
      <c r="A341" s="275" t="s">
        <v>1094</v>
      </c>
      <c r="B341" s="276" t="s">
        <v>604</v>
      </c>
      <c r="C341" s="277" t="s">
        <v>21</v>
      </c>
      <c r="D341" s="278">
        <v>20</v>
      </c>
      <c r="E341" s="334"/>
      <c r="F341" s="335">
        <v>18.579999999999998</v>
      </c>
      <c r="G341" s="302">
        <f t="shared" si="22"/>
        <v>371.59999999999997</v>
      </c>
      <c r="H341" s="338"/>
      <c r="I341" s="335">
        <v>9.44</v>
      </c>
      <c r="J341" s="302">
        <f t="shared" si="23"/>
        <v>188.79999999999998</v>
      </c>
      <c r="K341" s="339"/>
      <c r="L341" s="335">
        <f t="shared" si="24"/>
        <v>28.019999999999996</v>
      </c>
      <c r="M341" s="302">
        <f t="shared" si="25"/>
        <v>560.39999999999986</v>
      </c>
      <c r="O341" s="43"/>
    </row>
    <row r="342" spans="1:15" x14ac:dyDescent="0.2">
      <c r="A342" s="275" t="s">
        <v>1095</v>
      </c>
      <c r="B342" s="276" t="s">
        <v>606</v>
      </c>
      <c r="C342" s="277" t="s">
        <v>12</v>
      </c>
      <c r="D342" s="278">
        <v>12</v>
      </c>
      <c r="E342" s="334"/>
      <c r="F342" s="335">
        <v>6.77</v>
      </c>
      <c r="G342" s="302">
        <f t="shared" si="22"/>
        <v>81.239999999999995</v>
      </c>
      <c r="H342" s="338"/>
      <c r="I342" s="335">
        <v>10.6</v>
      </c>
      <c r="J342" s="302">
        <f t="shared" si="23"/>
        <v>127.19999999999999</v>
      </c>
      <c r="K342" s="339"/>
      <c r="L342" s="335">
        <f t="shared" si="24"/>
        <v>17.369999999999997</v>
      </c>
      <c r="M342" s="302">
        <f t="shared" si="25"/>
        <v>208.43999999999997</v>
      </c>
      <c r="O342" s="43"/>
    </row>
    <row r="343" spans="1:15" ht="25.5" x14ac:dyDescent="0.2">
      <c r="A343" s="275" t="s">
        <v>1096</v>
      </c>
      <c r="B343" s="276" t="s">
        <v>608</v>
      </c>
      <c r="C343" s="277" t="s">
        <v>21</v>
      </c>
      <c r="D343" s="278">
        <v>60</v>
      </c>
      <c r="E343" s="334"/>
      <c r="F343" s="335">
        <v>2.21</v>
      </c>
      <c r="G343" s="302">
        <f t="shared" si="22"/>
        <v>132.6</v>
      </c>
      <c r="H343" s="338"/>
      <c r="I343" s="335">
        <v>1</v>
      </c>
      <c r="J343" s="302">
        <f t="shared" si="23"/>
        <v>60</v>
      </c>
      <c r="K343" s="339"/>
      <c r="L343" s="335">
        <f t="shared" si="24"/>
        <v>3.21</v>
      </c>
      <c r="M343" s="302">
        <f t="shared" si="25"/>
        <v>192.6</v>
      </c>
      <c r="O343" s="43"/>
    </row>
    <row r="344" spans="1:15" x14ac:dyDescent="0.2">
      <c r="A344" s="275" t="s">
        <v>1097</v>
      </c>
      <c r="B344" s="276" t="s">
        <v>610</v>
      </c>
      <c r="C344" s="277" t="s">
        <v>21</v>
      </c>
      <c r="D344" s="278">
        <v>20</v>
      </c>
      <c r="E344" s="334"/>
      <c r="F344" s="335">
        <v>0.97</v>
      </c>
      <c r="G344" s="302">
        <f t="shared" si="22"/>
        <v>19.399999999999999</v>
      </c>
      <c r="H344" s="338"/>
      <c r="I344" s="335">
        <v>1.71</v>
      </c>
      <c r="J344" s="302">
        <f t="shared" si="23"/>
        <v>34.200000000000003</v>
      </c>
      <c r="K344" s="339"/>
      <c r="L344" s="335">
        <f t="shared" si="24"/>
        <v>2.6799999999999997</v>
      </c>
      <c r="M344" s="302">
        <f t="shared" si="25"/>
        <v>53.599999999999994</v>
      </c>
      <c r="O344" s="43"/>
    </row>
    <row r="345" spans="1:15" s="133" customFormat="1" x14ac:dyDescent="0.2">
      <c r="A345" s="279" t="s">
        <v>611</v>
      </c>
      <c r="B345" s="280" t="s">
        <v>613</v>
      </c>
      <c r="C345" s="281">
        <f>SUM(M346:M354)</f>
        <v>4418.8929000000007</v>
      </c>
      <c r="D345" s="282"/>
      <c r="E345" s="336"/>
      <c r="F345" s="303"/>
      <c r="G345" s="305"/>
      <c r="H345" s="340"/>
      <c r="I345" s="303"/>
      <c r="J345" s="305"/>
      <c r="K345" s="304"/>
      <c r="L345" s="303"/>
      <c r="M345" s="305"/>
      <c r="N345" s="337"/>
      <c r="O345" s="130"/>
    </row>
    <row r="346" spans="1:15" ht="25.5" x14ac:dyDescent="0.2">
      <c r="A346" s="275" t="s">
        <v>1098</v>
      </c>
      <c r="B346" s="276" t="s">
        <v>615</v>
      </c>
      <c r="C346" s="277" t="s">
        <v>37</v>
      </c>
      <c r="D346" s="278">
        <v>3</v>
      </c>
      <c r="E346" s="334"/>
      <c r="F346" s="335">
        <v>58.39</v>
      </c>
      <c r="G346" s="302">
        <f t="shared" si="22"/>
        <v>175.17000000000002</v>
      </c>
      <c r="H346" s="338"/>
      <c r="I346" s="335">
        <v>35.9</v>
      </c>
      <c r="J346" s="302">
        <f t="shared" si="23"/>
        <v>107.69999999999999</v>
      </c>
      <c r="K346" s="339"/>
      <c r="L346" s="335">
        <f t="shared" si="24"/>
        <v>94.289999999999992</v>
      </c>
      <c r="M346" s="302">
        <f t="shared" si="25"/>
        <v>282.87</v>
      </c>
      <c r="O346" s="43"/>
    </row>
    <row r="347" spans="1:15" x14ac:dyDescent="0.2">
      <c r="A347" s="275" t="s">
        <v>1099</v>
      </c>
      <c r="B347" s="276" t="s">
        <v>617</v>
      </c>
      <c r="C347" s="277" t="s">
        <v>714</v>
      </c>
      <c r="D347" s="278">
        <v>1</v>
      </c>
      <c r="E347" s="334"/>
      <c r="F347" s="335">
        <v>2214.58</v>
      </c>
      <c r="G347" s="302">
        <f t="shared" si="22"/>
        <v>2214.58</v>
      </c>
      <c r="H347" s="338"/>
      <c r="I347" s="335">
        <v>416.27</v>
      </c>
      <c r="J347" s="302">
        <f t="shared" si="23"/>
        <v>416.27</v>
      </c>
      <c r="K347" s="339"/>
      <c r="L347" s="335">
        <f t="shared" si="24"/>
        <v>2630.85</v>
      </c>
      <c r="M347" s="302">
        <f t="shared" si="25"/>
        <v>2630.85</v>
      </c>
      <c r="O347" s="43"/>
    </row>
    <row r="348" spans="1:15" ht="25.5" x14ac:dyDescent="0.2">
      <c r="A348" s="275" t="s">
        <v>1101</v>
      </c>
      <c r="B348" s="276" t="s">
        <v>619</v>
      </c>
      <c r="C348" s="277" t="s">
        <v>714</v>
      </c>
      <c r="D348" s="278">
        <v>1</v>
      </c>
      <c r="E348" s="334"/>
      <c r="F348" s="335">
        <v>136.84</v>
      </c>
      <c r="G348" s="302">
        <f t="shared" si="22"/>
        <v>136.84</v>
      </c>
      <c r="H348" s="338"/>
      <c r="I348" s="335">
        <v>272.85000000000002</v>
      </c>
      <c r="J348" s="302">
        <f t="shared" si="23"/>
        <v>272.85000000000002</v>
      </c>
      <c r="K348" s="339"/>
      <c r="L348" s="335">
        <f t="shared" si="24"/>
        <v>409.69000000000005</v>
      </c>
      <c r="M348" s="302">
        <f t="shared" si="25"/>
        <v>409.69000000000005</v>
      </c>
      <c r="O348" s="43"/>
    </row>
    <row r="349" spans="1:15" ht="25.5" x14ac:dyDescent="0.2">
      <c r="A349" s="275" t="s">
        <v>1100</v>
      </c>
      <c r="B349" s="276" t="s">
        <v>621</v>
      </c>
      <c r="C349" s="277" t="s">
        <v>277</v>
      </c>
      <c r="D349" s="278">
        <v>10.56</v>
      </c>
      <c r="E349" s="334"/>
      <c r="F349" s="335">
        <v>15.56</v>
      </c>
      <c r="G349" s="302">
        <f t="shared" si="22"/>
        <v>164.31360000000001</v>
      </c>
      <c r="H349" s="338"/>
      <c r="I349" s="335">
        <v>1.54</v>
      </c>
      <c r="J349" s="302">
        <f t="shared" si="23"/>
        <v>16.2624</v>
      </c>
      <c r="K349" s="339"/>
      <c r="L349" s="335">
        <f t="shared" si="24"/>
        <v>17.100000000000001</v>
      </c>
      <c r="M349" s="302">
        <f t="shared" si="25"/>
        <v>180.57600000000002</v>
      </c>
      <c r="O349" s="43"/>
    </row>
    <row r="350" spans="1:15" ht="25.5" x14ac:dyDescent="0.2">
      <c r="A350" s="275" t="s">
        <v>1104</v>
      </c>
      <c r="B350" s="276" t="s">
        <v>623</v>
      </c>
      <c r="C350" s="277" t="s">
        <v>277</v>
      </c>
      <c r="D350" s="278">
        <v>3.28</v>
      </c>
      <c r="E350" s="334"/>
      <c r="F350" s="335">
        <v>14.42</v>
      </c>
      <c r="G350" s="302">
        <f t="shared" si="22"/>
        <v>47.297599999999996</v>
      </c>
      <c r="H350" s="338"/>
      <c r="I350" s="335">
        <v>3.34</v>
      </c>
      <c r="J350" s="302">
        <f t="shared" si="23"/>
        <v>10.9552</v>
      </c>
      <c r="K350" s="339"/>
      <c r="L350" s="335">
        <f t="shared" si="24"/>
        <v>17.759999999999998</v>
      </c>
      <c r="M350" s="302">
        <f t="shared" si="25"/>
        <v>58.252799999999993</v>
      </c>
      <c r="O350" s="43"/>
    </row>
    <row r="351" spans="1:15" x14ac:dyDescent="0.2">
      <c r="A351" s="275" t="s">
        <v>1102</v>
      </c>
      <c r="B351" s="276" t="s">
        <v>625</v>
      </c>
      <c r="C351" s="277" t="s">
        <v>6</v>
      </c>
      <c r="D351" s="278">
        <v>0.45</v>
      </c>
      <c r="E351" s="334"/>
      <c r="F351" s="335">
        <v>44.39</v>
      </c>
      <c r="G351" s="302">
        <f t="shared" si="22"/>
        <v>19.9755</v>
      </c>
      <c r="H351" s="338"/>
      <c r="I351" s="335">
        <v>81.599999999999994</v>
      </c>
      <c r="J351" s="302">
        <f t="shared" si="23"/>
        <v>36.72</v>
      </c>
      <c r="K351" s="339"/>
      <c r="L351" s="335">
        <f t="shared" si="24"/>
        <v>125.99</v>
      </c>
      <c r="M351" s="302">
        <f t="shared" si="25"/>
        <v>56.695499999999996</v>
      </c>
      <c r="O351" s="43"/>
    </row>
    <row r="352" spans="1:15" ht="25.5" x14ac:dyDescent="0.2">
      <c r="A352" s="275" t="s">
        <v>1103</v>
      </c>
      <c r="B352" s="276" t="s">
        <v>627</v>
      </c>
      <c r="C352" s="277" t="s">
        <v>277</v>
      </c>
      <c r="D352" s="278">
        <v>18.350000000000001</v>
      </c>
      <c r="E352" s="334"/>
      <c r="F352" s="335">
        <v>16.48</v>
      </c>
      <c r="G352" s="302">
        <f t="shared" si="22"/>
        <v>302.40800000000002</v>
      </c>
      <c r="H352" s="338"/>
      <c r="I352" s="335">
        <v>3.61</v>
      </c>
      <c r="J352" s="302">
        <f t="shared" si="23"/>
        <v>66.243499999999997</v>
      </c>
      <c r="K352" s="339"/>
      <c r="L352" s="335">
        <f t="shared" si="24"/>
        <v>20.09</v>
      </c>
      <c r="M352" s="302">
        <f t="shared" si="25"/>
        <v>368.6515</v>
      </c>
      <c r="O352" s="43"/>
    </row>
    <row r="353" spans="1:15" ht="25.5" x14ac:dyDescent="0.2">
      <c r="A353" s="275" t="s">
        <v>1105</v>
      </c>
      <c r="B353" s="276" t="s">
        <v>629</v>
      </c>
      <c r="C353" s="277" t="s">
        <v>277</v>
      </c>
      <c r="D353" s="278">
        <v>10.24</v>
      </c>
      <c r="E353" s="334"/>
      <c r="F353" s="335">
        <v>14.83</v>
      </c>
      <c r="G353" s="302">
        <f t="shared" si="22"/>
        <v>151.85920000000002</v>
      </c>
      <c r="H353" s="338"/>
      <c r="I353" s="335">
        <v>0.51</v>
      </c>
      <c r="J353" s="302">
        <f t="shared" si="23"/>
        <v>5.2224000000000004</v>
      </c>
      <c r="K353" s="339"/>
      <c r="L353" s="335">
        <f t="shared" si="24"/>
        <v>15.34</v>
      </c>
      <c r="M353" s="302">
        <f t="shared" si="25"/>
        <v>157.08160000000001</v>
      </c>
      <c r="O353" s="43"/>
    </row>
    <row r="354" spans="1:15" ht="25.5" x14ac:dyDescent="0.2">
      <c r="A354" s="275" t="s">
        <v>1106</v>
      </c>
      <c r="B354" s="276" t="s">
        <v>631</v>
      </c>
      <c r="C354" s="277" t="s">
        <v>6</v>
      </c>
      <c r="D354" s="278">
        <v>0.45</v>
      </c>
      <c r="E354" s="334"/>
      <c r="F354" s="335">
        <v>597.84</v>
      </c>
      <c r="G354" s="302">
        <f t="shared" si="22"/>
        <v>269.02800000000002</v>
      </c>
      <c r="H354" s="338"/>
      <c r="I354" s="335">
        <v>11.55</v>
      </c>
      <c r="J354" s="302">
        <f t="shared" si="23"/>
        <v>5.1975000000000007</v>
      </c>
      <c r="K354" s="339"/>
      <c r="L354" s="335">
        <f t="shared" si="24"/>
        <v>609.39</v>
      </c>
      <c r="M354" s="302">
        <f t="shared" si="25"/>
        <v>274.22550000000001</v>
      </c>
      <c r="O354" s="43"/>
    </row>
    <row r="355" spans="1:15" s="133" customFormat="1" x14ac:dyDescent="0.2">
      <c r="A355" s="279" t="s">
        <v>612</v>
      </c>
      <c r="B355" s="280" t="s">
        <v>632</v>
      </c>
      <c r="C355" s="281">
        <f>SUM(M356:M365)</f>
        <v>1487.2507000000001</v>
      </c>
      <c r="D355" s="282"/>
      <c r="E355" s="336"/>
      <c r="F355" s="303"/>
      <c r="G355" s="305"/>
      <c r="H355" s="340"/>
      <c r="I355" s="303"/>
      <c r="J355" s="305"/>
      <c r="K355" s="304"/>
      <c r="L355" s="303"/>
      <c r="M355" s="305"/>
      <c r="N355" s="337"/>
      <c r="O355" s="130"/>
    </row>
    <row r="356" spans="1:15" ht="25.5" x14ac:dyDescent="0.2">
      <c r="A356" s="275" t="s">
        <v>1107</v>
      </c>
      <c r="B356" s="276" t="s">
        <v>634</v>
      </c>
      <c r="C356" s="277" t="s">
        <v>37</v>
      </c>
      <c r="D356" s="278">
        <v>2.4</v>
      </c>
      <c r="E356" s="334"/>
      <c r="F356" s="335">
        <v>28.74</v>
      </c>
      <c r="G356" s="302">
        <f t="shared" si="22"/>
        <v>68.975999999999999</v>
      </c>
      <c r="H356" s="338"/>
      <c r="I356" s="335">
        <v>16.899999999999999</v>
      </c>
      <c r="J356" s="302">
        <f t="shared" si="23"/>
        <v>40.559999999999995</v>
      </c>
      <c r="K356" s="339"/>
      <c r="L356" s="335">
        <f t="shared" si="24"/>
        <v>45.64</v>
      </c>
      <c r="M356" s="302">
        <f t="shared" si="25"/>
        <v>109.536</v>
      </c>
      <c r="O356" s="43"/>
    </row>
    <row r="357" spans="1:15" ht="25.5" x14ac:dyDescent="0.2">
      <c r="A357" s="275" t="s">
        <v>1110</v>
      </c>
      <c r="B357" s="276" t="s">
        <v>636</v>
      </c>
      <c r="C357" s="277" t="s">
        <v>277</v>
      </c>
      <c r="D357" s="278">
        <v>4.92</v>
      </c>
      <c r="E357" s="334"/>
      <c r="F357" s="335">
        <v>15.78</v>
      </c>
      <c r="G357" s="302">
        <f t="shared" si="22"/>
        <v>77.637599999999992</v>
      </c>
      <c r="H357" s="338"/>
      <c r="I357" s="335">
        <v>5.25</v>
      </c>
      <c r="J357" s="302">
        <f t="shared" si="23"/>
        <v>25.83</v>
      </c>
      <c r="K357" s="339"/>
      <c r="L357" s="335">
        <f t="shared" si="24"/>
        <v>21.03</v>
      </c>
      <c r="M357" s="302">
        <f t="shared" si="25"/>
        <v>103.4676</v>
      </c>
      <c r="O357" s="43"/>
    </row>
    <row r="358" spans="1:15" x14ac:dyDescent="0.2">
      <c r="A358" s="275" t="s">
        <v>1109</v>
      </c>
      <c r="B358" s="276" t="s">
        <v>638</v>
      </c>
      <c r="C358" s="277" t="s">
        <v>277</v>
      </c>
      <c r="D358" s="278">
        <v>1.74</v>
      </c>
      <c r="E358" s="334"/>
      <c r="F358" s="335">
        <v>15.56</v>
      </c>
      <c r="G358" s="302">
        <f t="shared" si="22"/>
        <v>27.074400000000001</v>
      </c>
      <c r="H358" s="338"/>
      <c r="I358" s="335">
        <v>1.54</v>
      </c>
      <c r="J358" s="302">
        <f t="shared" si="23"/>
        <v>2.6796000000000002</v>
      </c>
      <c r="K358" s="339"/>
      <c r="L358" s="335">
        <f t="shared" si="24"/>
        <v>17.100000000000001</v>
      </c>
      <c r="M358" s="302">
        <f t="shared" si="25"/>
        <v>29.754000000000001</v>
      </c>
      <c r="O358" s="43"/>
    </row>
    <row r="359" spans="1:15" ht="25.5" x14ac:dyDescent="0.2">
      <c r="A359" s="275" t="s">
        <v>1112</v>
      </c>
      <c r="B359" s="276" t="s">
        <v>621</v>
      </c>
      <c r="C359" s="277" t="s">
        <v>277</v>
      </c>
      <c r="D359" s="278">
        <v>4.17</v>
      </c>
      <c r="E359" s="334"/>
      <c r="F359" s="335">
        <v>15.56</v>
      </c>
      <c r="G359" s="302">
        <f t="shared" si="22"/>
        <v>64.885199999999998</v>
      </c>
      <c r="H359" s="338"/>
      <c r="I359" s="335">
        <v>1.54</v>
      </c>
      <c r="J359" s="302">
        <f t="shared" si="23"/>
        <v>6.4218000000000002</v>
      </c>
      <c r="K359" s="339"/>
      <c r="L359" s="335">
        <f t="shared" si="24"/>
        <v>17.100000000000001</v>
      </c>
      <c r="M359" s="302">
        <f t="shared" si="25"/>
        <v>71.307000000000002</v>
      </c>
      <c r="O359" s="43"/>
    </row>
    <row r="360" spans="1:15" ht="25.5" x14ac:dyDescent="0.2">
      <c r="A360" s="275" t="s">
        <v>1108</v>
      </c>
      <c r="B360" s="276" t="s">
        <v>623</v>
      </c>
      <c r="C360" s="277" t="s">
        <v>277</v>
      </c>
      <c r="D360" s="278">
        <v>1.54</v>
      </c>
      <c r="E360" s="334"/>
      <c r="F360" s="335">
        <v>14.42</v>
      </c>
      <c r="G360" s="302">
        <f t="shared" si="22"/>
        <v>22.206800000000001</v>
      </c>
      <c r="H360" s="338"/>
      <c r="I360" s="335">
        <v>3.34</v>
      </c>
      <c r="J360" s="302">
        <f t="shared" si="23"/>
        <v>5.1436000000000002</v>
      </c>
      <c r="K360" s="339"/>
      <c r="L360" s="335">
        <f t="shared" si="24"/>
        <v>17.759999999999998</v>
      </c>
      <c r="M360" s="302">
        <f t="shared" si="25"/>
        <v>27.350399999999997</v>
      </c>
      <c r="O360" s="43"/>
    </row>
    <row r="361" spans="1:15" ht="25.5" x14ac:dyDescent="0.2">
      <c r="A361" s="275" t="s">
        <v>1111</v>
      </c>
      <c r="B361" s="276" t="s">
        <v>640</v>
      </c>
      <c r="C361" s="277" t="s">
        <v>277</v>
      </c>
      <c r="D361" s="278">
        <v>2.59</v>
      </c>
      <c r="E361" s="334"/>
      <c r="F361" s="335">
        <v>15.22</v>
      </c>
      <c r="G361" s="302">
        <f t="shared" si="22"/>
        <v>39.419800000000002</v>
      </c>
      <c r="H361" s="338"/>
      <c r="I361" s="335">
        <v>2.0699999999999998</v>
      </c>
      <c r="J361" s="302">
        <f t="shared" si="23"/>
        <v>5.3612999999999991</v>
      </c>
      <c r="K361" s="339"/>
      <c r="L361" s="335">
        <f t="shared" si="24"/>
        <v>17.29</v>
      </c>
      <c r="M361" s="302">
        <f t="shared" si="25"/>
        <v>44.781099999999995</v>
      </c>
      <c r="O361" s="43"/>
    </row>
    <row r="362" spans="1:15" x14ac:dyDescent="0.2">
      <c r="A362" s="275" t="s">
        <v>1113</v>
      </c>
      <c r="B362" s="276" t="s">
        <v>642</v>
      </c>
      <c r="C362" s="277" t="s">
        <v>6</v>
      </c>
      <c r="D362" s="278">
        <v>0.26</v>
      </c>
      <c r="E362" s="334"/>
      <c r="F362" s="335">
        <v>38.090000000000003</v>
      </c>
      <c r="G362" s="302">
        <f t="shared" si="22"/>
        <v>9.9034000000000013</v>
      </c>
      <c r="H362" s="338"/>
      <c r="I362" s="335">
        <v>67.13</v>
      </c>
      <c r="J362" s="302">
        <f t="shared" si="23"/>
        <v>17.453800000000001</v>
      </c>
      <c r="K362" s="339"/>
      <c r="L362" s="335">
        <f t="shared" si="24"/>
        <v>105.22</v>
      </c>
      <c r="M362" s="302">
        <f t="shared" si="25"/>
        <v>27.357200000000002</v>
      </c>
      <c r="O362" s="43"/>
    </row>
    <row r="363" spans="1:15" ht="25.5" x14ac:dyDescent="0.2">
      <c r="A363" s="275" t="s">
        <v>1114</v>
      </c>
      <c r="B363" s="276" t="s">
        <v>644</v>
      </c>
      <c r="C363" s="277" t="s">
        <v>21</v>
      </c>
      <c r="D363" s="278">
        <v>4.2</v>
      </c>
      <c r="E363" s="334"/>
      <c r="F363" s="335">
        <v>59.01</v>
      </c>
      <c r="G363" s="302">
        <f t="shared" si="22"/>
        <v>247.84200000000001</v>
      </c>
      <c r="H363" s="338"/>
      <c r="I363" s="335">
        <v>23.57</v>
      </c>
      <c r="J363" s="302">
        <f t="shared" si="23"/>
        <v>98.994</v>
      </c>
      <c r="K363" s="339"/>
      <c r="L363" s="335">
        <f t="shared" si="24"/>
        <v>82.58</v>
      </c>
      <c r="M363" s="302">
        <f t="shared" si="25"/>
        <v>346.83600000000001</v>
      </c>
      <c r="O363" s="43"/>
    </row>
    <row r="364" spans="1:15" ht="25.5" x14ac:dyDescent="0.2">
      <c r="A364" s="275" t="s">
        <v>1115</v>
      </c>
      <c r="B364" s="276" t="s">
        <v>646</v>
      </c>
      <c r="C364" s="277" t="s">
        <v>277</v>
      </c>
      <c r="D364" s="278">
        <v>12.06</v>
      </c>
      <c r="E364" s="334"/>
      <c r="F364" s="335">
        <v>16.48</v>
      </c>
      <c r="G364" s="302">
        <f t="shared" si="22"/>
        <v>198.74880000000002</v>
      </c>
      <c r="H364" s="338"/>
      <c r="I364" s="335">
        <v>3.61</v>
      </c>
      <c r="J364" s="302">
        <f t="shared" si="23"/>
        <v>43.5366</v>
      </c>
      <c r="K364" s="339"/>
      <c r="L364" s="335">
        <f t="shared" si="24"/>
        <v>20.09</v>
      </c>
      <c r="M364" s="302">
        <f t="shared" si="25"/>
        <v>242.28540000000001</v>
      </c>
      <c r="O364" s="43"/>
    </row>
    <row r="365" spans="1:15" ht="25.5" x14ac:dyDescent="0.2">
      <c r="A365" s="275" t="s">
        <v>1116</v>
      </c>
      <c r="B365" s="276" t="s">
        <v>648</v>
      </c>
      <c r="C365" s="277" t="s">
        <v>6</v>
      </c>
      <c r="D365" s="278">
        <v>0.64</v>
      </c>
      <c r="E365" s="334"/>
      <c r="F365" s="335">
        <v>642.30999999999995</v>
      </c>
      <c r="G365" s="302">
        <f t="shared" si="22"/>
        <v>411.07839999999999</v>
      </c>
      <c r="H365" s="338"/>
      <c r="I365" s="335">
        <v>114.84</v>
      </c>
      <c r="J365" s="302">
        <f t="shared" si="23"/>
        <v>73.497600000000006</v>
      </c>
      <c r="K365" s="339"/>
      <c r="L365" s="335">
        <f t="shared" si="24"/>
        <v>757.15</v>
      </c>
      <c r="M365" s="302">
        <f t="shared" si="25"/>
        <v>484.57600000000002</v>
      </c>
      <c r="O365" s="43"/>
    </row>
    <row r="366" spans="1:15" s="131" customFormat="1" x14ac:dyDescent="0.2">
      <c r="A366" s="271">
        <v>4</v>
      </c>
      <c r="B366" s="272" t="s">
        <v>649</v>
      </c>
      <c r="C366" s="273">
        <f>SUM(M367:M400)</f>
        <v>35478.322999999997</v>
      </c>
      <c r="D366" s="274"/>
      <c r="E366" s="330"/>
      <c r="F366" s="301"/>
      <c r="G366" s="331"/>
      <c r="H366" s="350"/>
      <c r="I366" s="301"/>
      <c r="J366" s="331"/>
      <c r="K366" s="351"/>
      <c r="L366" s="301"/>
      <c r="M366" s="331"/>
      <c r="N366" s="333"/>
      <c r="O366" s="132"/>
    </row>
    <row r="367" spans="1:15" x14ac:dyDescent="0.2">
      <c r="A367" s="275" t="s">
        <v>764</v>
      </c>
      <c r="B367" s="276" t="s">
        <v>651</v>
      </c>
      <c r="C367" s="277" t="s">
        <v>21</v>
      </c>
      <c r="D367" s="278">
        <v>6</v>
      </c>
      <c r="E367" s="334"/>
      <c r="F367" s="335">
        <v>36.15</v>
      </c>
      <c r="G367" s="302">
        <f t="shared" si="22"/>
        <v>216.89999999999998</v>
      </c>
      <c r="H367" s="338"/>
      <c r="I367" s="335">
        <v>32.67</v>
      </c>
      <c r="J367" s="302">
        <f t="shared" si="23"/>
        <v>196.02</v>
      </c>
      <c r="K367" s="339"/>
      <c r="L367" s="335">
        <f t="shared" si="24"/>
        <v>68.819999999999993</v>
      </c>
      <c r="M367" s="302">
        <f t="shared" si="25"/>
        <v>412.91999999999996</v>
      </c>
      <c r="O367" s="43"/>
    </row>
    <row r="368" spans="1:15" ht="25.5" x14ac:dyDescent="0.2">
      <c r="A368" s="275" t="s">
        <v>767</v>
      </c>
      <c r="B368" s="276" t="s">
        <v>653</v>
      </c>
      <c r="C368" s="277" t="s">
        <v>21</v>
      </c>
      <c r="D368" s="278">
        <v>8.36</v>
      </c>
      <c r="E368" s="334"/>
      <c r="F368" s="335">
        <v>84.54</v>
      </c>
      <c r="G368" s="302">
        <f t="shared" si="22"/>
        <v>706.75440000000003</v>
      </c>
      <c r="H368" s="338"/>
      <c r="I368" s="335">
        <v>28.43</v>
      </c>
      <c r="J368" s="302">
        <f t="shared" si="23"/>
        <v>237.67479999999998</v>
      </c>
      <c r="K368" s="339"/>
      <c r="L368" s="335">
        <f t="shared" si="24"/>
        <v>112.97</v>
      </c>
      <c r="M368" s="302">
        <f t="shared" si="25"/>
        <v>944.42919999999992</v>
      </c>
      <c r="O368" s="43"/>
    </row>
    <row r="369" spans="1:15" ht="25.5" x14ac:dyDescent="0.2">
      <c r="A369" s="275" t="s">
        <v>770</v>
      </c>
      <c r="B369" s="276" t="s">
        <v>655</v>
      </c>
      <c r="C369" s="277" t="s">
        <v>6</v>
      </c>
      <c r="D369" s="278">
        <v>1.98</v>
      </c>
      <c r="E369" s="334"/>
      <c r="F369" s="335">
        <v>871.03</v>
      </c>
      <c r="G369" s="302">
        <f t="shared" si="22"/>
        <v>1724.6394</v>
      </c>
      <c r="H369" s="338"/>
      <c r="I369" s="335">
        <v>156.30000000000001</v>
      </c>
      <c r="J369" s="302">
        <f t="shared" si="23"/>
        <v>309.47400000000005</v>
      </c>
      <c r="K369" s="339"/>
      <c r="L369" s="335">
        <f t="shared" si="24"/>
        <v>1027.33</v>
      </c>
      <c r="M369" s="302">
        <f t="shared" si="25"/>
        <v>2034.1133999999997</v>
      </c>
      <c r="O369" s="43"/>
    </row>
    <row r="370" spans="1:15" ht="25.5" x14ac:dyDescent="0.2">
      <c r="A370" s="275" t="s">
        <v>773</v>
      </c>
      <c r="B370" s="276" t="s">
        <v>657</v>
      </c>
      <c r="C370" s="277" t="s">
        <v>6</v>
      </c>
      <c r="D370" s="278">
        <v>2.09</v>
      </c>
      <c r="E370" s="334"/>
      <c r="F370" s="335">
        <v>875.94</v>
      </c>
      <c r="G370" s="302">
        <f t="shared" si="22"/>
        <v>1830.7146</v>
      </c>
      <c r="H370" s="338"/>
      <c r="I370" s="335">
        <v>164.88</v>
      </c>
      <c r="J370" s="302">
        <f t="shared" si="23"/>
        <v>344.59919999999994</v>
      </c>
      <c r="K370" s="339"/>
      <c r="L370" s="335">
        <f t="shared" si="24"/>
        <v>1040.8200000000002</v>
      </c>
      <c r="M370" s="302">
        <f t="shared" si="25"/>
        <v>2175.3138000000004</v>
      </c>
      <c r="O370" s="43"/>
    </row>
    <row r="371" spans="1:15" ht="38.25" x14ac:dyDescent="0.2">
      <c r="A371" s="275" t="s">
        <v>1117</v>
      </c>
      <c r="B371" s="276" t="s">
        <v>659</v>
      </c>
      <c r="C371" s="277" t="s">
        <v>714</v>
      </c>
      <c r="D371" s="278">
        <v>1</v>
      </c>
      <c r="E371" s="334"/>
      <c r="F371" s="335">
        <v>1570.39</v>
      </c>
      <c r="G371" s="302">
        <f t="shared" si="22"/>
        <v>1570.39</v>
      </c>
      <c r="H371" s="338"/>
      <c r="I371" s="335">
        <v>101.24</v>
      </c>
      <c r="J371" s="302">
        <f t="shared" si="23"/>
        <v>101.24</v>
      </c>
      <c r="K371" s="339"/>
      <c r="L371" s="335">
        <f t="shared" si="24"/>
        <v>1671.63</v>
      </c>
      <c r="M371" s="302">
        <f t="shared" si="25"/>
        <v>1671.63</v>
      </c>
      <c r="O371" s="43"/>
    </row>
    <row r="372" spans="1:15" ht="25.5" x14ac:dyDescent="0.2">
      <c r="A372" s="275" t="s">
        <v>1118</v>
      </c>
      <c r="B372" s="276" t="s">
        <v>661</v>
      </c>
      <c r="C372" s="277" t="s">
        <v>21</v>
      </c>
      <c r="D372" s="278">
        <v>64.239999999999995</v>
      </c>
      <c r="E372" s="334"/>
      <c r="F372" s="335">
        <v>18.579999999999998</v>
      </c>
      <c r="G372" s="302">
        <f t="shared" si="22"/>
        <v>1193.5791999999999</v>
      </c>
      <c r="H372" s="338"/>
      <c r="I372" s="335">
        <v>9.44</v>
      </c>
      <c r="J372" s="302">
        <f t="shared" si="23"/>
        <v>606.42559999999992</v>
      </c>
      <c r="K372" s="339"/>
      <c r="L372" s="335">
        <f t="shared" si="24"/>
        <v>28.019999999999996</v>
      </c>
      <c r="M372" s="302">
        <f t="shared" si="25"/>
        <v>1800.0047999999997</v>
      </c>
      <c r="O372" s="43"/>
    </row>
    <row r="373" spans="1:15" ht="25.5" x14ac:dyDescent="0.2">
      <c r="A373" s="275" t="s">
        <v>1119</v>
      </c>
      <c r="B373" s="276" t="s">
        <v>663</v>
      </c>
      <c r="C373" s="277" t="s">
        <v>21</v>
      </c>
      <c r="D373" s="278">
        <v>5.5</v>
      </c>
      <c r="E373" s="334"/>
      <c r="F373" s="335">
        <v>33.82</v>
      </c>
      <c r="G373" s="302">
        <f t="shared" si="22"/>
        <v>186.01</v>
      </c>
      <c r="H373" s="338"/>
      <c r="I373" s="335">
        <v>8.91</v>
      </c>
      <c r="J373" s="302">
        <f t="shared" si="23"/>
        <v>49.005000000000003</v>
      </c>
      <c r="K373" s="339"/>
      <c r="L373" s="335">
        <f t="shared" si="24"/>
        <v>42.730000000000004</v>
      </c>
      <c r="M373" s="302">
        <f t="shared" si="25"/>
        <v>235.01500000000001</v>
      </c>
      <c r="O373" s="43"/>
    </row>
    <row r="374" spans="1:15" x14ac:dyDescent="0.2">
      <c r="A374" s="275" t="s">
        <v>1120</v>
      </c>
      <c r="B374" s="276" t="s">
        <v>665</v>
      </c>
      <c r="C374" s="277" t="s">
        <v>21</v>
      </c>
      <c r="D374" s="278">
        <v>64.239999999999995</v>
      </c>
      <c r="E374" s="334"/>
      <c r="F374" s="335">
        <v>4.13</v>
      </c>
      <c r="G374" s="302">
        <f t="shared" si="22"/>
        <v>265.31119999999999</v>
      </c>
      <c r="H374" s="338"/>
      <c r="I374" s="335">
        <v>4.2</v>
      </c>
      <c r="J374" s="302">
        <f t="shared" si="23"/>
        <v>269.80799999999999</v>
      </c>
      <c r="K374" s="339"/>
      <c r="L374" s="335">
        <f t="shared" si="24"/>
        <v>8.33</v>
      </c>
      <c r="M374" s="302">
        <f t="shared" si="25"/>
        <v>535.11919999999998</v>
      </c>
      <c r="O374" s="43"/>
    </row>
    <row r="375" spans="1:15" ht="25.5" x14ac:dyDescent="0.2">
      <c r="A375" s="275" t="s">
        <v>1121</v>
      </c>
      <c r="B375" s="276" t="s">
        <v>667</v>
      </c>
      <c r="C375" s="277" t="s">
        <v>21</v>
      </c>
      <c r="D375" s="278">
        <v>64.239999999999995</v>
      </c>
      <c r="E375" s="334"/>
      <c r="F375" s="335">
        <v>2.21</v>
      </c>
      <c r="G375" s="302">
        <f t="shared" si="22"/>
        <v>141.97039999999998</v>
      </c>
      <c r="H375" s="338"/>
      <c r="I375" s="335">
        <v>1</v>
      </c>
      <c r="J375" s="302">
        <f t="shared" si="23"/>
        <v>64.239999999999995</v>
      </c>
      <c r="K375" s="339"/>
      <c r="L375" s="335">
        <f t="shared" si="24"/>
        <v>3.21</v>
      </c>
      <c r="M375" s="302">
        <f t="shared" si="25"/>
        <v>206.21039999999999</v>
      </c>
      <c r="O375" s="43"/>
    </row>
    <row r="376" spans="1:15" ht="25.5" x14ac:dyDescent="0.2">
      <c r="A376" s="275" t="s">
        <v>1122</v>
      </c>
      <c r="B376" s="276" t="s">
        <v>669</v>
      </c>
      <c r="C376" s="277" t="s">
        <v>21</v>
      </c>
      <c r="D376" s="278">
        <v>64.239999999999995</v>
      </c>
      <c r="E376" s="334"/>
      <c r="F376" s="335">
        <v>16.350000000000001</v>
      </c>
      <c r="G376" s="302">
        <f t="shared" si="22"/>
        <v>1050.3240000000001</v>
      </c>
      <c r="H376" s="338"/>
      <c r="I376" s="335">
        <v>3.26</v>
      </c>
      <c r="J376" s="302">
        <f t="shared" si="23"/>
        <v>209.42239999999998</v>
      </c>
      <c r="K376" s="339"/>
      <c r="L376" s="335">
        <f t="shared" si="24"/>
        <v>19.61</v>
      </c>
      <c r="M376" s="302">
        <f t="shared" si="25"/>
        <v>1259.7463999999998</v>
      </c>
      <c r="O376" s="43"/>
    </row>
    <row r="377" spans="1:15" ht="25.5" x14ac:dyDescent="0.2">
      <c r="A377" s="275" t="s">
        <v>1123</v>
      </c>
      <c r="B377" s="276" t="s">
        <v>671</v>
      </c>
      <c r="C377" s="277" t="s">
        <v>21</v>
      </c>
      <c r="D377" s="278">
        <v>14</v>
      </c>
      <c r="E377" s="334"/>
      <c r="F377" s="335">
        <v>108.56</v>
      </c>
      <c r="G377" s="302">
        <f t="shared" si="22"/>
        <v>1519.8400000000001</v>
      </c>
      <c r="H377" s="338"/>
      <c r="I377" s="335">
        <v>34.15</v>
      </c>
      <c r="J377" s="302">
        <f t="shared" si="23"/>
        <v>478.09999999999997</v>
      </c>
      <c r="K377" s="339"/>
      <c r="L377" s="335">
        <f t="shared" si="24"/>
        <v>142.71</v>
      </c>
      <c r="M377" s="302">
        <f t="shared" si="25"/>
        <v>1997.94</v>
      </c>
      <c r="O377" s="43"/>
    </row>
    <row r="378" spans="1:15" ht="25.5" x14ac:dyDescent="0.2">
      <c r="A378" s="275" t="s">
        <v>1124</v>
      </c>
      <c r="B378" s="276" t="s">
        <v>673</v>
      </c>
      <c r="C378" s="277" t="s">
        <v>21</v>
      </c>
      <c r="D378" s="278">
        <v>5</v>
      </c>
      <c r="E378" s="334"/>
      <c r="F378" s="335">
        <v>108.56</v>
      </c>
      <c r="G378" s="302">
        <f t="shared" si="22"/>
        <v>542.79999999999995</v>
      </c>
      <c r="H378" s="338"/>
      <c r="I378" s="335">
        <v>34.15</v>
      </c>
      <c r="J378" s="302">
        <f t="shared" si="23"/>
        <v>170.75</v>
      </c>
      <c r="K378" s="339"/>
      <c r="L378" s="335">
        <f t="shared" si="24"/>
        <v>142.71</v>
      </c>
      <c r="M378" s="302">
        <f t="shared" si="25"/>
        <v>713.55000000000007</v>
      </c>
      <c r="O378" s="43"/>
    </row>
    <row r="379" spans="1:15" ht="25.5" x14ac:dyDescent="0.2">
      <c r="A379" s="275" t="s">
        <v>1125</v>
      </c>
      <c r="B379" s="276" t="s">
        <v>675</v>
      </c>
      <c r="C379" s="277" t="s">
        <v>21</v>
      </c>
      <c r="D379" s="278">
        <v>14</v>
      </c>
      <c r="E379" s="334"/>
      <c r="F379" s="335">
        <v>114.38</v>
      </c>
      <c r="G379" s="302">
        <f t="shared" si="22"/>
        <v>1601.32</v>
      </c>
      <c r="H379" s="338"/>
      <c r="I379" s="335">
        <v>47.03</v>
      </c>
      <c r="J379" s="302">
        <f t="shared" si="23"/>
        <v>658.42000000000007</v>
      </c>
      <c r="K379" s="339"/>
      <c r="L379" s="335">
        <f t="shared" si="24"/>
        <v>161.41</v>
      </c>
      <c r="M379" s="302">
        <f t="shared" si="25"/>
        <v>2259.7399999999998</v>
      </c>
      <c r="O379" s="43"/>
    </row>
    <row r="380" spans="1:15" ht="25.5" x14ac:dyDescent="0.2">
      <c r="A380" s="275" t="s">
        <v>1126</v>
      </c>
      <c r="B380" s="276" t="s">
        <v>677</v>
      </c>
      <c r="C380" s="277" t="s">
        <v>21</v>
      </c>
      <c r="D380" s="278">
        <v>8.32</v>
      </c>
      <c r="E380" s="334"/>
      <c r="F380" s="335">
        <v>279.60000000000002</v>
      </c>
      <c r="G380" s="302">
        <f t="shared" si="22"/>
        <v>2326.2720000000004</v>
      </c>
      <c r="H380" s="338"/>
      <c r="I380" s="335">
        <v>47.69</v>
      </c>
      <c r="J380" s="302">
        <f t="shared" si="23"/>
        <v>396.7808</v>
      </c>
      <c r="K380" s="339"/>
      <c r="L380" s="335">
        <f t="shared" si="24"/>
        <v>327.29000000000002</v>
      </c>
      <c r="M380" s="302">
        <f t="shared" si="25"/>
        <v>2723.0528000000004</v>
      </c>
      <c r="O380" s="43"/>
    </row>
    <row r="381" spans="1:15" ht="25.5" x14ac:dyDescent="0.2">
      <c r="A381" s="275" t="s">
        <v>1127</v>
      </c>
      <c r="B381" s="276" t="s">
        <v>679</v>
      </c>
      <c r="C381" s="277" t="s">
        <v>21</v>
      </c>
      <c r="D381" s="278">
        <v>8.32</v>
      </c>
      <c r="E381" s="334"/>
      <c r="F381" s="335">
        <v>96.55</v>
      </c>
      <c r="G381" s="302">
        <f t="shared" si="22"/>
        <v>803.29600000000005</v>
      </c>
      <c r="H381" s="338"/>
      <c r="I381" s="335">
        <v>38.049999999999997</v>
      </c>
      <c r="J381" s="302">
        <f t="shared" si="23"/>
        <v>316.57599999999996</v>
      </c>
      <c r="K381" s="339"/>
      <c r="L381" s="335">
        <f t="shared" si="24"/>
        <v>134.6</v>
      </c>
      <c r="M381" s="302">
        <f t="shared" si="25"/>
        <v>1119.8720000000001</v>
      </c>
      <c r="O381" s="43"/>
    </row>
    <row r="382" spans="1:15" ht="25.5" x14ac:dyDescent="0.2">
      <c r="A382" s="275" t="s">
        <v>1128</v>
      </c>
      <c r="B382" s="276" t="s">
        <v>681</v>
      </c>
      <c r="C382" s="277" t="s">
        <v>21</v>
      </c>
      <c r="D382" s="278">
        <v>8.32</v>
      </c>
      <c r="E382" s="334"/>
      <c r="F382" s="335">
        <v>96.55</v>
      </c>
      <c r="G382" s="302">
        <f t="shared" si="22"/>
        <v>803.29600000000005</v>
      </c>
      <c r="H382" s="338"/>
      <c r="I382" s="335">
        <v>38.049999999999997</v>
      </c>
      <c r="J382" s="302">
        <f t="shared" si="23"/>
        <v>316.57599999999996</v>
      </c>
      <c r="K382" s="339"/>
      <c r="L382" s="335">
        <f t="shared" si="24"/>
        <v>134.6</v>
      </c>
      <c r="M382" s="302">
        <f t="shared" si="25"/>
        <v>1119.8720000000001</v>
      </c>
      <c r="O382" s="43"/>
    </row>
    <row r="383" spans="1:15" ht="25.5" x14ac:dyDescent="0.2">
      <c r="A383" s="275" t="s">
        <v>1129</v>
      </c>
      <c r="B383" s="276" t="s">
        <v>683</v>
      </c>
      <c r="C383" s="277" t="s">
        <v>21</v>
      </c>
      <c r="D383" s="278">
        <v>4.8899999999999997</v>
      </c>
      <c r="E383" s="334"/>
      <c r="F383" s="335">
        <v>86.95</v>
      </c>
      <c r="G383" s="302">
        <f t="shared" si="22"/>
        <v>425.18549999999999</v>
      </c>
      <c r="H383" s="338"/>
      <c r="I383" s="335">
        <v>21.39</v>
      </c>
      <c r="J383" s="302">
        <f t="shared" si="23"/>
        <v>104.5971</v>
      </c>
      <c r="K383" s="339"/>
      <c r="L383" s="335">
        <f t="shared" si="24"/>
        <v>108.34</v>
      </c>
      <c r="M383" s="302">
        <f t="shared" si="25"/>
        <v>529.7826</v>
      </c>
      <c r="O383" s="43"/>
    </row>
    <row r="384" spans="1:15" ht="25.5" x14ac:dyDescent="0.2">
      <c r="A384" s="275" t="s">
        <v>1130</v>
      </c>
      <c r="B384" s="276" t="s">
        <v>685</v>
      </c>
      <c r="C384" s="277" t="s">
        <v>277</v>
      </c>
      <c r="D384" s="278">
        <v>72</v>
      </c>
      <c r="E384" s="334"/>
      <c r="F384" s="335">
        <v>15.78</v>
      </c>
      <c r="G384" s="302">
        <f t="shared" si="22"/>
        <v>1136.1599999999999</v>
      </c>
      <c r="H384" s="338"/>
      <c r="I384" s="335">
        <v>5.25</v>
      </c>
      <c r="J384" s="302">
        <f t="shared" si="23"/>
        <v>378</v>
      </c>
      <c r="K384" s="339"/>
      <c r="L384" s="335">
        <f t="shared" si="24"/>
        <v>21.03</v>
      </c>
      <c r="M384" s="302">
        <f t="shared" si="25"/>
        <v>1514.16</v>
      </c>
      <c r="O384" s="43"/>
    </row>
    <row r="385" spans="1:15" ht="25.5" x14ac:dyDescent="0.2">
      <c r="A385" s="275" t="s">
        <v>1131</v>
      </c>
      <c r="B385" s="276" t="s">
        <v>687</v>
      </c>
      <c r="C385" s="277" t="s">
        <v>277</v>
      </c>
      <c r="D385" s="278">
        <v>19.399999999999999</v>
      </c>
      <c r="E385" s="334"/>
      <c r="F385" s="335">
        <v>16.440000000000001</v>
      </c>
      <c r="G385" s="302">
        <f t="shared" si="22"/>
        <v>318.93599999999998</v>
      </c>
      <c r="H385" s="338"/>
      <c r="I385" s="335">
        <v>2.62</v>
      </c>
      <c r="J385" s="302">
        <f t="shared" si="23"/>
        <v>50.827999999999996</v>
      </c>
      <c r="K385" s="339"/>
      <c r="L385" s="335">
        <f t="shared" si="24"/>
        <v>19.060000000000002</v>
      </c>
      <c r="M385" s="302">
        <f t="shared" si="25"/>
        <v>369.76400000000001</v>
      </c>
      <c r="O385" s="43"/>
    </row>
    <row r="386" spans="1:15" ht="25.5" x14ac:dyDescent="0.2">
      <c r="A386" s="275" t="s">
        <v>1132</v>
      </c>
      <c r="B386" s="276" t="s">
        <v>689</v>
      </c>
      <c r="C386" s="277" t="s">
        <v>277</v>
      </c>
      <c r="D386" s="278">
        <v>186.8</v>
      </c>
      <c r="E386" s="334"/>
      <c r="F386" s="335">
        <v>15.23</v>
      </c>
      <c r="G386" s="302">
        <f t="shared" si="22"/>
        <v>2844.9640000000004</v>
      </c>
      <c r="H386" s="338"/>
      <c r="I386" s="335">
        <v>1.89</v>
      </c>
      <c r="J386" s="302">
        <f t="shared" si="23"/>
        <v>353.05200000000002</v>
      </c>
      <c r="K386" s="339"/>
      <c r="L386" s="335">
        <f t="shared" si="24"/>
        <v>17.12</v>
      </c>
      <c r="M386" s="302">
        <f t="shared" si="25"/>
        <v>3198.0160000000005</v>
      </c>
      <c r="O386" s="43"/>
    </row>
    <row r="387" spans="1:15" ht="25.5" x14ac:dyDescent="0.2">
      <c r="A387" s="275" t="s">
        <v>1133</v>
      </c>
      <c r="B387" s="276" t="s">
        <v>691</v>
      </c>
      <c r="C387" s="277" t="s">
        <v>277</v>
      </c>
      <c r="D387" s="278">
        <v>101</v>
      </c>
      <c r="E387" s="334"/>
      <c r="F387" s="335">
        <v>13.15</v>
      </c>
      <c r="G387" s="302">
        <f t="shared" si="22"/>
        <v>1328.15</v>
      </c>
      <c r="H387" s="338"/>
      <c r="I387" s="335">
        <v>1.34</v>
      </c>
      <c r="J387" s="302">
        <f t="shared" si="23"/>
        <v>135.34</v>
      </c>
      <c r="K387" s="339"/>
      <c r="L387" s="335">
        <f t="shared" si="24"/>
        <v>14.49</v>
      </c>
      <c r="M387" s="302">
        <f t="shared" si="25"/>
        <v>1463.49</v>
      </c>
      <c r="O387" s="43"/>
    </row>
    <row r="388" spans="1:15" ht="25.5" x14ac:dyDescent="0.2">
      <c r="A388" s="275" t="s">
        <v>1134</v>
      </c>
      <c r="B388" s="276" t="s">
        <v>693</v>
      </c>
      <c r="C388" s="277" t="s">
        <v>277</v>
      </c>
      <c r="D388" s="278">
        <v>5.7</v>
      </c>
      <c r="E388" s="334"/>
      <c r="F388" s="335">
        <v>15.32</v>
      </c>
      <c r="G388" s="302">
        <f t="shared" si="22"/>
        <v>87.323999999999998</v>
      </c>
      <c r="H388" s="338"/>
      <c r="I388" s="335">
        <v>3.7</v>
      </c>
      <c r="J388" s="302">
        <f t="shared" si="23"/>
        <v>21.090000000000003</v>
      </c>
      <c r="K388" s="339"/>
      <c r="L388" s="335">
        <f t="shared" si="24"/>
        <v>19.02</v>
      </c>
      <c r="M388" s="302">
        <f t="shared" si="25"/>
        <v>108.414</v>
      </c>
      <c r="O388" s="43"/>
    </row>
    <row r="389" spans="1:15" ht="25.5" x14ac:dyDescent="0.2">
      <c r="A389" s="275" t="s">
        <v>1135</v>
      </c>
      <c r="B389" s="276" t="s">
        <v>695</v>
      </c>
      <c r="C389" s="277" t="s">
        <v>277</v>
      </c>
      <c r="D389" s="278">
        <v>13.5</v>
      </c>
      <c r="E389" s="334"/>
      <c r="F389" s="335">
        <v>15.99</v>
      </c>
      <c r="G389" s="302">
        <f t="shared" si="22"/>
        <v>215.86500000000001</v>
      </c>
      <c r="H389" s="338"/>
      <c r="I389" s="335">
        <v>2.58</v>
      </c>
      <c r="J389" s="302">
        <f t="shared" si="23"/>
        <v>34.83</v>
      </c>
      <c r="K389" s="339"/>
      <c r="L389" s="335">
        <f t="shared" si="24"/>
        <v>18.57</v>
      </c>
      <c r="M389" s="302">
        <f t="shared" si="25"/>
        <v>250.69499999999999</v>
      </c>
      <c r="O389" s="43"/>
    </row>
    <row r="390" spans="1:15" ht="25.5" x14ac:dyDescent="0.2">
      <c r="A390" s="275" t="s">
        <v>1136</v>
      </c>
      <c r="B390" s="276" t="s">
        <v>697</v>
      </c>
      <c r="C390" s="277" t="s">
        <v>277</v>
      </c>
      <c r="D390" s="278">
        <v>30.5</v>
      </c>
      <c r="E390" s="334"/>
      <c r="F390" s="335">
        <v>16.05</v>
      </c>
      <c r="G390" s="302">
        <f t="shared" si="22"/>
        <v>489.52500000000003</v>
      </c>
      <c r="H390" s="338"/>
      <c r="I390" s="335">
        <v>1.78</v>
      </c>
      <c r="J390" s="302">
        <f t="shared" si="23"/>
        <v>54.29</v>
      </c>
      <c r="K390" s="339"/>
      <c r="L390" s="335">
        <f t="shared" si="24"/>
        <v>17.830000000000002</v>
      </c>
      <c r="M390" s="302">
        <f t="shared" si="25"/>
        <v>543.81500000000005</v>
      </c>
      <c r="O390" s="43"/>
    </row>
    <row r="391" spans="1:15" x14ac:dyDescent="0.2">
      <c r="A391" s="275" t="s">
        <v>1137</v>
      </c>
      <c r="B391" s="276" t="s">
        <v>699</v>
      </c>
      <c r="C391" s="277" t="s">
        <v>6</v>
      </c>
      <c r="D391" s="278">
        <v>8.9499999999999993</v>
      </c>
      <c r="E391" s="334"/>
      <c r="F391" s="335">
        <v>13.28</v>
      </c>
      <c r="G391" s="302">
        <f t="shared" si="22"/>
        <v>118.85599999999998</v>
      </c>
      <c r="H391" s="338"/>
      <c r="I391" s="335">
        <v>17.3</v>
      </c>
      <c r="J391" s="302">
        <f t="shared" si="23"/>
        <v>154.83500000000001</v>
      </c>
      <c r="K391" s="339"/>
      <c r="L391" s="335">
        <f t="shared" si="24"/>
        <v>30.58</v>
      </c>
      <c r="M391" s="302">
        <f t="shared" si="25"/>
        <v>273.69099999999997</v>
      </c>
      <c r="O391" s="43"/>
    </row>
    <row r="392" spans="1:15" x14ac:dyDescent="0.2">
      <c r="A392" s="275" t="s">
        <v>1138</v>
      </c>
      <c r="B392" s="276" t="s">
        <v>701</v>
      </c>
      <c r="C392" s="277" t="s">
        <v>6</v>
      </c>
      <c r="D392" s="278">
        <v>11.52</v>
      </c>
      <c r="E392" s="334"/>
      <c r="F392" s="335">
        <v>28.88</v>
      </c>
      <c r="G392" s="302">
        <f t="shared" si="22"/>
        <v>332.69759999999997</v>
      </c>
      <c r="H392" s="338"/>
      <c r="I392" s="335">
        <v>51.32</v>
      </c>
      <c r="J392" s="302">
        <f t="shared" si="23"/>
        <v>591.20640000000003</v>
      </c>
      <c r="K392" s="339"/>
      <c r="L392" s="335">
        <f t="shared" si="24"/>
        <v>80.2</v>
      </c>
      <c r="M392" s="302">
        <f t="shared" si="25"/>
        <v>923.904</v>
      </c>
      <c r="O392" s="43"/>
    </row>
    <row r="393" spans="1:15" x14ac:dyDescent="0.2">
      <c r="A393" s="275" t="s">
        <v>1139</v>
      </c>
      <c r="B393" s="276" t="s">
        <v>642</v>
      </c>
      <c r="C393" s="277" t="s">
        <v>6</v>
      </c>
      <c r="D393" s="278">
        <v>0.57999999999999996</v>
      </c>
      <c r="E393" s="334"/>
      <c r="F393" s="335">
        <v>38.090000000000003</v>
      </c>
      <c r="G393" s="302">
        <f t="shared" si="22"/>
        <v>22.092200000000002</v>
      </c>
      <c r="H393" s="338"/>
      <c r="I393" s="335">
        <v>67.13</v>
      </c>
      <c r="J393" s="302">
        <f t="shared" si="23"/>
        <v>38.935399999999994</v>
      </c>
      <c r="K393" s="339"/>
      <c r="L393" s="335">
        <f t="shared" si="24"/>
        <v>105.22</v>
      </c>
      <c r="M393" s="302">
        <f t="shared" si="25"/>
        <v>61.027599999999993</v>
      </c>
      <c r="O393" s="43"/>
    </row>
    <row r="394" spans="1:15" ht="25.5" x14ac:dyDescent="0.2">
      <c r="A394" s="275" t="s">
        <v>1140</v>
      </c>
      <c r="B394" s="276" t="s">
        <v>644</v>
      </c>
      <c r="C394" s="277" t="s">
        <v>21</v>
      </c>
      <c r="D394" s="278">
        <v>8.32</v>
      </c>
      <c r="E394" s="334"/>
      <c r="F394" s="335">
        <v>59.01</v>
      </c>
      <c r="G394" s="302">
        <f t="shared" si="22"/>
        <v>490.96319999999997</v>
      </c>
      <c r="H394" s="338"/>
      <c r="I394" s="335">
        <v>23.57</v>
      </c>
      <c r="J394" s="302">
        <f t="shared" si="23"/>
        <v>196.10240000000002</v>
      </c>
      <c r="K394" s="339"/>
      <c r="L394" s="335">
        <f t="shared" si="24"/>
        <v>82.58</v>
      </c>
      <c r="M394" s="302">
        <f t="shared" si="25"/>
        <v>687.06560000000002</v>
      </c>
      <c r="O394" s="43"/>
    </row>
    <row r="395" spans="1:15" ht="25.5" x14ac:dyDescent="0.2">
      <c r="A395" s="275" t="s">
        <v>1141</v>
      </c>
      <c r="B395" s="276" t="s">
        <v>703</v>
      </c>
      <c r="C395" s="277" t="s">
        <v>277</v>
      </c>
      <c r="D395" s="278">
        <v>7.6</v>
      </c>
      <c r="E395" s="334"/>
      <c r="F395" s="335">
        <v>15.97</v>
      </c>
      <c r="G395" s="302">
        <f t="shared" si="22"/>
        <v>121.372</v>
      </c>
      <c r="H395" s="338"/>
      <c r="I395" s="335">
        <v>5.04</v>
      </c>
      <c r="J395" s="302">
        <f t="shared" si="23"/>
        <v>38.303999999999995</v>
      </c>
      <c r="K395" s="339"/>
      <c r="L395" s="335">
        <f t="shared" si="24"/>
        <v>21.01</v>
      </c>
      <c r="M395" s="302">
        <f t="shared" si="25"/>
        <v>159.67600000000002</v>
      </c>
      <c r="O395" s="43"/>
    </row>
    <row r="396" spans="1:15" ht="25.5" x14ac:dyDescent="0.2">
      <c r="A396" s="275" t="s">
        <v>1142</v>
      </c>
      <c r="B396" s="276" t="s">
        <v>705</v>
      </c>
      <c r="C396" s="277" t="s">
        <v>277</v>
      </c>
      <c r="D396" s="278">
        <v>62.1</v>
      </c>
      <c r="E396" s="334"/>
      <c r="F396" s="335">
        <v>16.46</v>
      </c>
      <c r="G396" s="302">
        <f t="shared" si="22"/>
        <v>1022.1660000000001</v>
      </c>
      <c r="H396" s="338"/>
      <c r="I396" s="335">
        <v>2.59</v>
      </c>
      <c r="J396" s="302">
        <f t="shared" si="23"/>
        <v>160.839</v>
      </c>
      <c r="K396" s="339"/>
      <c r="L396" s="335">
        <f t="shared" si="24"/>
        <v>19.05</v>
      </c>
      <c r="M396" s="302">
        <f t="shared" si="25"/>
        <v>1183.0050000000001</v>
      </c>
      <c r="O396" s="43"/>
    </row>
    <row r="397" spans="1:15" ht="25.5" x14ac:dyDescent="0.2">
      <c r="A397" s="275" t="s">
        <v>1143</v>
      </c>
      <c r="B397" s="276" t="s">
        <v>648</v>
      </c>
      <c r="C397" s="277" t="s">
        <v>6</v>
      </c>
      <c r="D397" s="278">
        <v>0.5</v>
      </c>
      <c r="E397" s="334"/>
      <c r="F397" s="335">
        <v>642.30999999999995</v>
      </c>
      <c r="G397" s="302">
        <f t="shared" si="22"/>
        <v>321.15499999999997</v>
      </c>
      <c r="H397" s="338"/>
      <c r="I397" s="335">
        <v>114.84</v>
      </c>
      <c r="J397" s="302">
        <f t="shared" si="23"/>
        <v>57.42</v>
      </c>
      <c r="K397" s="339"/>
      <c r="L397" s="335">
        <f t="shared" si="24"/>
        <v>757.15</v>
      </c>
      <c r="M397" s="302">
        <f t="shared" si="25"/>
        <v>378.57499999999999</v>
      </c>
      <c r="O397" s="43"/>
    </row>
    <row r="398" spans="1:15" ht="25.5" x14ac:dyDescent="0.2">
      <c r="A398" s="275" t="s">
        <v>1144</v>
      </c>
      <c r="B398" s="276" t="s">
        <v>707</v>
      </c>
      <c r="C398" s="277" t="s">
        <v>6</v>
      </c>
      <c r="D398" s="278">
        <v>2.57</v>
      </c>
      <c r="E398" s="334"/>
      <c r="F398" s="335">
        <v>666.02</v>
      </c>
      <c r="G398" s="302">
        <f t="shared" ref="G398:G400" si="26">F398*D398</f>
        <v>1711.6713999999999</v>
      </c>
      <c r="H398" s="338"/>
      <c r="I398" s="335">
        <v>163.98</v>
      </c>
      <c r="J398" s="302">
        <f t="shared" ref="J398:J400" si="27">I398*D398</f>
        <v>421.42859999999996</v>
      </c>
      <c r="K398" s="339"/>
      <c r="L398" s="335">
        <f t="shared" ref="L398:L400" si="28">F398+I398</f>
        <v>830</v>
      </c>
      <c r="M398" s="302">
        <f t="shared" ref="M398:M400" si="29">L398*D398</f>
        <v>2133.1</v>
      </c>
      <c r="O398" s="43"/>
    </row>
    <row r="399" spans="1:15" ht="25.5" x14ac:dyDescent="0.2">
      <c r="A399" s="275" t="s">
        <v>1145</v>
      </c>
      <c r="B399" s="276" t="s">
        <v>709</v>
      </c>
      <c r="C399" s="277" t="s">
        <v>21</v>
      </c>
      <c r="D399" s="278">
        <v>7.52</v>
      </c>
      <c r="E399" s="334"/>
      <c r="F399" s="335">
        <v>25.47</v>
      </c>
      <c r="G399" s="302">
        <f t="shared" si="26"/>
        <v>191.53439999999998</v>
      </c>
      <c r="H399" s="338"/>
      <c r="I399" s="335">
        <v>8.44</v>
      </c>
      <c r="J399" s="302">
        <f t="shared" si="27"/>
        <v>63.468799999999995</v>
      </c>
      <c r="K399" s="339"/>
      <c r="L399" s="335">
        <f t="shared" si="28"/>
        <v>33.909999999999997</v>
      </c>
      <c r="M399" s="302">
        <f t="shared" si="29"/>
        <v>255.00319999999996</v>
      </c>
      <c r="O399" s="43"/>
    </row>
    <row r="400" spans="1:15" ht="25.5" x14ac:dyDescent="0.2">
      <c r="A400" s="275" t="s">
        <v>1146</v>
      </c>
      <c r="B400" s="276" t="s">
        <v>711</v>
      </c>
      <c r="C400" s="277" t="s">
        <v>21</v>
      </c>
      <c r="D400" s="278">
        <v>5.5</v>
      </c>
      <c r="E400" s="334"/>
      <c r="F400" s="335">
        <v>31.06</v>
      </c>
      <c r="G400" s="302">
        <f t="shared" si="26"/>
        <v>170.82999999999998</v>
      </c>
      <c r="H400" s="338"/>
      <c r="I400" s="335">
        <v>11.96</v>
      </c>
      <c r="J400" s="302">
        <f t="shared" si="27"/>
        <v>65.78</v>
      </c>
      <c r="K400" s="339"/>
      <c r="L400" s="335">
        <f t="shared" si="28"/>
        <v>43.019999999999996</v>
      </c>
      <c r="M400" s="302">
        <f t="shared" si="29"/>
        <v>236.60999999999999</v>
      </c>
      <c r="O400" s="43"/>
    </row>
    <row r="401" spans="1:15" s="179" customFormat="1" x14ac:dyDescent="0.2">
      <c r="A401" s="291" t="s">
        <v>712</v>
      </c>
      <c r="B401" s="292"/>
      <c r="C401" s="292"/>
      <c r="D401" s="293"/>
      <c r="E401" s="352"/>
      <c r="F401" s="353"/>
      <c r="G401" s="354">
        <f>SUM(G17:G400)</f>
        <v>287376.20440000028</v>
      </c>
      <c r="H401" s="355"/>
      <c r="I401" s="353"/>
      <c r="J401" s="354">
        <f>SUM(J17:J400)</f>
        <v>111913.61420000001</v>
      </c>
      <c r="K401" s="355"/>
      <c r="L401" s="353"/>
      <c r="M401" s="354">
        <f>SUM(M17:M400)</f>
        <v>399289.81859999965</v>
      </c>
      <c r="N401" s="356"/>
      <c r="O401" s="180">
        <f>SUM(O17:O400)</f>
        <v>594.3599999999999</v>
      </c>
    </row>
    <row r="402" spans="1:15" x14ac:dyDescent="0.2">
      <c r="M402" s="357" t="s">
        <v>1177</v>
      </c>
    </row>
    <row r="404" spans="1:15" x14ac:dyDescent="0.2">
      <c r="C404" s="295" t="s">
        <v>1161</v>
      </c>
      <c r="D404" s="296"/>
      <c r="E404" s="310"/>
      <c r="F404" s="310"/>
      <c r="I404" s="310"/>
      <c r="J404" s="309" t="s">
        <v>1162</v>
      </c>
      <c r="L404" s="310"/>
    </row>
    <row r="405" spans="1:15" x14ac:dyDescent="0.2">
      <c r="C405" s="296"/>
      <c r="D405" s="296"/>
      <c r="E405" s="310"/>
      <c r="F405" s="310"/>
      <c r="I405" s="310"/>
      <c r="J405" s="358" t="s">
        <v>1159</v>
      </c>
      <c r="K405" s="359"/>
      <c r="L405" s="310"/>
    </row>
    <row r="406" spans="1:15" x14ac:dyDescent="0.2">
      <c r="C406" s="296"/>
      <c r="D406" s="296"/>
      <c r="E406" s="310"/>
      <c r="F406" s="310"/>
      <c r="I406" s="310"/>
      <c r="J406" s="358" t="s">
        <v>785</v>
      </c>
      <c r="K406" s="360"/>
      <c r="L406" s="310"/>
    </row>
    <row r="407" spans="1:15" x14ac:dyDescent="0.2">
      <c r="C407" s="297"/>
      <c r="D407" s="297"/>
      <c r="E407" s="311"/>
      <c r="F407" s="361"/>
      <c r="I407" s="361"/>
      <c r="J407" s="358" t="s">
        <v>1160</v>
      </c>
      <c r="K407" s="360"/>
      <c r="L407" s="361"/>
    </row>
    <row r="408" spans="1:15" x14ac:dyDescent="0.2">
      <c r="C408" s="294"/>
      <c r="D408" s="297"/>
      <c r="E408" s="311"/>
      <c r="F408" s="311"/>
      <c r="I408" s="311"/>
      <c r="L408" s="311"/>
    </row>
    <row r="409" spans="1:15" x14ac:dyDescent="0.2">
      <c r="C409" s="294"/>
    </row>
  </sheetData>
  <sheetProtection algorithmName="SHA-512" hashValue="VMqXDYOs0CYipaxiImnUMD+Gq4/XHJcwaMw9NO0i1An6s4lOL9XzII0/+tRvcQ0fijoXfB7xwLEN0RMto+vdwQ==" saltValue="uaunBHRL4vK7Br+Lzvr82Q==" spinCount="100000" sheet="1" objects="1" scenarios="1"/>
  <printOptions horizontalCentered="1"/>
  <pageMargins left="0.43307086614173229" right="0.19685039370078741" top="0.74803149606299213" bottom="0.94488188976377963" header="0" footer="0.74803149606299213"/>
  <pageSetup paperSize="9" scale="49" fitToHeight="12" orientation="portrait" r:id="rId1"/>
  <headerFooter>
    <oddFooter>&amp;R&amp;"Verdana,Negrito itálico"&amp;10Página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C3EDC-6FB7-4C03-BBC8-6F5849562A5E}">
  <dimension ref="A1:U408"/>
  <sheetViews>
    <sheetView showGridLines="0" zoomScaleNormal="100" workbookViewId="0">
      <selection activeCell="U17" sqref="U17"/>
    </sheetView>
  </sheetViews>
  <sheetFormatPr defaultRowHeight="12.75" x14ac:dyDescent="0.2"/>
  <cols>
    <col min="1" max="1" width="9.28515625" style="71" customWidth="1"/>
    <col min="2" max="2" width="44" style="5" customWidth="1"/>
    <col min="3" max="3" width="12.7109375" style="5" customWidth="1"/>
    <col min="4" max="4" width="1.42578125" style="6" customWidth="1"/>
    <col min="5" max="5" width="13.42578125" style="64" customWidth="1"/>
    <col min="6" max="6" width="15.7109375" style="65" customWidth="1"/>
    <col min="7" max="7" width="1.42578125" style="65" customWidth="1"/>
    <col min="8" max="8" width="13.42578125" style="64" customWidth="1"/>
    <col min="9" max="9" width="13" style="65" customWidth="1"/>
    <col min="10" max="10" width="1.42578125" style="65" customWidth="1"/>
    <col min="11" max="11" width="13.42578125" style="64" customWidth="1"/>
    <col min="12" max="12" width="12.42578125" style="65" customWidth="1"/>
    <col min="13" max="13" width="1.42578125" style="60" customWidth="1"/>
    <col min="14" max="14" width="13.42578125" style="64" customWidth="1"/>
    <col min="15" max="15" width="11.5703125" style="65" customWidth="1"/>
    <col min="16" max="16" width="1.42578125" style="60" customWidth="1"/>
    <col min="17" max="17" width="13.42578125" style="64" customWidth="1"/>
    <col min="18" max="18" width="11.5703125" style="65" customWidth="1"/>
    <col min="19" max="16384" width="9.140625" style="5"/>
  </cols>
  <sheetData>
    <row r="1" spans="1:18" x14ac:dyDescent="0.2">
      <c r="A1" s="1"/>
      <c r="B1" s="40"/>
      <c r="C1" s="2"/>
      <c r="D1" s="3"/>
      <c r="E1" s="56"/>
      <c r="F1" s="57"/>
      <c r="G1" s="58"/>
      <c r="H1" s="56"/>
      <c r="I1" s="57"/>
      <c r="J1" s="59"/>
      <c r="K1" s="56"/>
      <c r="L1" s="57"/>
      <c r="N1" s="56"/>
      <c r="O1" s="57"/>
      <c r="Q1" s="56"/>
      <c r="R1" s="57"/>
    </row>
    <row r="2" spans="1:18" ht="6" customHeight="1" x14ac:dyDescent="0.2">
      <c r="A2" s="1"/>
      <c r="B2" s="40"/>
      <c r="C2" s="2"/>
      <c r="D2" s="3"/>
      <c r="E2" s="3"/>
      <c r="F2" s="3"/>
      <c r="G2" s="3"/>
      <c r="H2" s="3"/>
      <c r="I2" s="4"/>
      <c r="J2" s="4"/>
      <c r="K2" s="5"/>
      <c r="L2" s="1"/>
      <c r="M2" s="5"/>
      <c r="N2" s="5"/>
      <c r="O2" s="5"/>
      <c r="P2" s="5"/>
      <c r="Q2" s="5"/>
      <c r="R2" s="5"/>
    </row>
    <row r="3" spans="1:18" x14ac:dyDescent="0.2">
      <c r="A3" s="42"/>
      <c r="B3" s="43"/>
      <c r="C3" s="44"/>
      <c r="D3" s="45"/>
      <c r="E3" s="45"/>
      <c r="F3" s="45"/>
      <c r="G3" s="45"/>
      <c r="H3" s="45"/>
      <c r="I3" s="46"/>
      <c r="J3" s="46"/>
      <c r="K3" s="5"/>
      <c r="L3" s="42"/>
      <c r="M3" s="5"/>
      <c r="N3" s="5"/>
      <c r="O3" s="5"/>
      <c r="P3" s="5"/>
      <c r="Q3" s="5"/>
      <c r="R3" s="5"/>
    </row>
    <row r="4" spans="1:18" ht="18.75" customHeight="1" x14ac:dyDescent="0.25">
      <c r="A4" s="42"/>
      <c r="B4" s="364" t="s">
        <v>1187</v>
      </c>
      <c r="C4" s="365"/>
      <c r="D4" s="164"/>
      <c r="E4" s="164"/>
      <c r="F4" s="164"/>
      <c r="G4" s="45"/>
      <c r="H4" s="45"/>
      <c r="I4" s="46"/>
      <c r="J4" s="46"/>
      <c r="K4" s="5"/>
      <c r="L4" s="42"/>
      <c r="M4" s="5"/>
      <c r="N4" s="5"/>
      <c r="O4" s="5"/>
      <c r="P4" s="5"/>
      <c r="Q4" s="5"/>
      <c r="R4" s="5"/>
    </row>
    <row r="5" spans="1:18" x14ac:dyDescent="0.2">
      <c r="A5" s="42"/>
      <c r="B5" s="167" t="s">
        <v>1186</v>
      </c>
      <c r="C5" s="165"/>
      <c r="D5" s="164"/>
      <c r="E5" s="164"/>
      <c r="F5" s="164"/>
      <c r="G5" s="45"/>
      <c r="H5" s="45"/>
      <c r="I5" s="46"/>
      <c r="J5" s="46"/>
      <c r="K5" s="5"/>
      <c r="L5" s="42"/>
      <c r="M5" s="5"/>
      <c r="N5" s="5"/>
      <c r="O5" s="5"/>
      <c r="P5" s="5"/>
      <c r="Q5" s="5"/>
      <c r="R5" s="5"/>
    </row>
    <row r="6" spans="1:18" x14ac:dyDescent="0.2">
      <c r="A6" s="42"/>
      <c r="B6" s="43"/>
      <c r="C6" s="44"/>
      <c r="D6" s="45"/>
      <c r="E6" s="45"/>
      <c r="F6" s="45"/>
      <c r="G6" s="6"/>
      <c r="H6" s="134"/>
      <c r="I6" s="135"/>
      <c r="J6" s="136"/>
      <c r="K6" s="66"/>
      <c r="L6" s="42"/>
      <c r="M6" s="5"/>
      <c r="N6" s="5"/>
      <c r="O6" s="5"/>
      <c r="P6" s="5"/>
      <c r="Q6" s="5"/>
      <c r="R6" s="5"/>
    </row>
    <row r="7" spans="1:18" x14ac:dyDescent="0.2">
      <c r="A7" s="42"/>
      <c r="D7" s="45"/>
      <c r="E7" s="45"/>
      <c r="F7" s="45"/>
      <c r="G7" s="6"/>
      <c r="H7" s="134"/>
      <c r="I7" s="135"/>
      <c r="J7" s="136"/>
      <c r="K7" s="66"/>
      <c r="L7" s="42"/>
      <c r="M7" s="5"/>
      <c r="N7" s="5"/>
      <c r="O7" s="5"/>
      <c r="P7" s="5"/>
      <c r="Q7" s="5"/>
      <c r="R7" s="5"/>
    </row>
    <row r="8" spans="1:18" x14ac:dyDescent="0.2">
      <c r="A8" s="42"/>
      <c r="B8" s="48"/>
      <c r="C8" s="44"/>
      <c r="D8" s="45"/>
      <c r="E8" s="45"/>
      <c r="F8" s="45"/>
      <c r="G8" s="6"/>
      <c r="H8" s="134"/>
      <c r="I8" s="135"/>
      <c r="J8" s="137"/>
      <c r="K8" s="66"/>
      <c r="L8" s="42"/>
      <c r="M8" s="5"/>
      <c r="N8" s="5"/>
      <c r="O8" s="5"/>
      <c r="P8" s="5"/>
      <c r="Q8" s="5"/>
      <c r="R8" s="5"/>
    </row>
    <row r="9" spans="1:18" x14ac:dyDescent="0.2">
      <c r="A9" s="42"/>
      <c r="C9" s="44"/>
      <c r="D9" s="45"/>
      <c r="E9" s="45"/>
      <c r="F9" s="45"/>
      <c r="G9" s="6"/>
      <c r="H9" s="134"/>
      <c r="I9" s="135"/>
      <c r="J9" s="137"/>
      <c r="K9" s="66"/>
      <c r="L9" s="42"/>
      <c r="M9" s="5"/>
      <c r="N9" s="5"/>
      <c r="O9" s="5"/>
      <c r="P9" s="5"/>
      <c r="Q9" s="5"/>
      <c r="R9" s="5"/>
    </row>
    <row r="10" spans="1:18" x14ac:dyDescent="0.2">
      <c r="A10" s="42"/>
      <c r="C10" s="44"/>
      <c r="D10" s="45"/>
      <c r="E10" s="45"/>
      <c r="F10" s="45"/>
      <c r="G10" s="6"/>
      <c r="H10" s="138"/>
      <c r="I10" s="135"/>
      <c r="J10" s="139"/>
      <c r="K10" s="66"/>
      <c r="L10" s="42"/>
      <c r="M10" s="5"/>
      <c r="N10" s="5"/>
      <c r="O10" s="5"/>
      <c r="P10" s="5"/>
      <c r="Q10" s="5"/>
      <c r="R10" s="5"/>
    </row>
    <row r="11" spans="1:18" ht="18" x14ac:dyDescent="0.25">
      <c r="A11" s="42"/>
      <c r="B11" s="51" t="s">
        <v>1147</v>
      </c>
      <c r="C11" s="51"/>
      <c r="D11" s="45"/>
      <c r="E11" s="241" t="s">
        <v>1200</v>
      </c>
      <c r="F11" s="242"/>
      <c r="G11" s="243"/>
      <c r="H11" s="244"/>
      <c r="I11" s="245"/>
      <c r="J11" s="246"/>
      <c r="K11" s="247"/>
      <c r="L11" s="248"/>
      <c r="M11" s="247"/>
      <c r="N11" s="247"/>
      <c r="O11" s="247"/>
      <c r="P11" s="247"/>
      <c r="Q11" s="249"/>
      <c r="R11" s="240"/>
    </row>
    <row r="12" spans="1:18" ht="25.5" x14ac:dyDescent="0.2">
      <c r="A12" s="42"/>
      <c r="B12" s="49" t="s">
        <v>788</v>
      </c>
      <c r="C12" s="44"/>
      <c r="D12" s="45"/>
      <c r="E12" s="45"/>
      <c r="F12" s="45"/>
      <c r="G12" s="6"/>
      <c r="H12" s="140"/>
      <c r="I12" s="135"/>
      <c r="J12" s="141"/>
      <c r="K12" s="66"/>
      <c r="L12" s="42"/>
      <c r="M12" s="5"/>
      <c r="N12" s="5"/>
      <c r="O12" s="5"/>
      <c r="P12" s="5"/>
      <c r="Q12" s="5"/>
      <c r="R12" s="5"/>
    </row>
    <row r="13" spans="1:18" ht="25.5" x14ac:dyDescent="0.2">
      <c r="A13" s="42"/>
      <c r="B13" s="49" t="s">
        <v>789</v>
      </c>
      <c r="C13" s="44"/>
      <c r="D13" s="45"/>
      <c r="E13" s="45"/>
      <c r="F13" s="45"/>
      <c r="G13" s="45"/>
      <c r="H13" s="45"/>
      <c r="I13" s="46"/>
      <c r="J13" s="46"/>
      <c r="K13" s="5"/>
      <c r="L13" s="42"/>
      <c r="M13" s="5"/>
      <c r="N13" s="5"/>
      <c r="O13" s="5"/>
      <c r="P13" s="5"/>
      <c r="Q13" s="5"/>
      <c r="R13" s="5"/>
    </row>
    <row r="14" spans="1:18" s="50" customFormat="1" ht="15" x14ac:dyDescent="0.25">
      <c r="A14" s="70"/>
      <c r="C14" s="52"/>
      <c r="D14" s="52"/>
      <c r="E14" s="61"/>
      <c r="F14" s="63"/>
      <c r="G14" s="62"/>
      <c r="H14" s="61"/>
      <c r="I14" s="62"/>
      <c r="J14" s="62"/>
      <c r="K14" s="61"/>
      <c r="L14" s="62"/>
      <c r="M14" s="62"/>
      <c r="N14" s="61"/>
      <c r="O14" s="62"/>
      <c r="P14" s="62"/>
      <c r="Q14" s="61"/>
      <c r="R14" s="62"/>
    </row>
    <row r="15" spans="1:18" s="50" customFormat="1" ht="15.75" customHeight="1" x14ac:dyDescent="0.25">
      <c r="A15" s="145" t="s">
        <v>1148</v>
      </c>
      <c r="B15" s="146" t="s">
        <v>1149</v>
      </c>
      <c r="C15" s="147" t="s">
        <v>1150</v>
      </c>
      <c r="D15" s="142"/>
      <c r="E15" s="362" t="s">
        <v>1197</v>
      </c>
      <c r="F15" s="363"/>
      <c r="G15" s="142"/>
      <c r="H15" s="362" t="s">
        <v>1198</v>
      </c>
      <c r="I15" s="363"/>
      <c r="J15" s="142"/>
      <c r="K15" s="362" t="s">
        <v>1201</v>
      </c>
      <c r="L15" s="363"/>
      <c r="M15" s="142"/>
      <c r="N15" s="362" t="s">
        <v>1153</v>
      </c>
      <c r="O15" s="363"/>
      <c r="P15" s="142"/>
      <c r="Q15" s="362" t="s">
        <v>1154</v>
      </c>
      <c r="R15" s="363"/>
    </row>
    <row r="16" spans="1:18" s="50" customFormat="1" x14ac:dyDescent="0.25">
      <c r="A16" s="148"/>
      <c r="B16" s="149"/>
      <c r="C16" s="150" t="s">
        <v>1183</v>
      </c>
      <c r="D16" s="143"/>
      <c r="E16" s="113" t="s">
        <v>1185</v>
      </c>
      <c r="F16" s="112" t="s">
        <v>1184</v>
      </c>
      <c r="G16" s="144"/>
      <c r="H16" s="113" t="s">
        <v>1185</v>
      </c>
      <c r="I16" s="112" t="s">
        <v>1184</v>
      </c>
      <c r="J16" s="144"/>
      <c r="K16" s="113" t="s">
        <v>1185</v>
      </c>
      <c r="L16" s="112" t="s">
        <v>1184</v>
      </c>
      <c r="M16" s="144"/>
      <c r="N16" s="113" t="s">
        <v>1185</v>
      </c>
      <c r="O16" s="112" t="s">
        <v>1184</v>
      </c>
      <c r="P16" s="144"/>
      <c r="Q16" s="113" t="s">
        <v>1185</v>
      </c>
      <c r="R16" s="112" t="s">
        <v>1184</v>
      </c>
    </row>
    <row r="17" spans="1:19" s="77" customFormat="1" ht="25.5" x14ac:dyDescent="0.2">
      <c r="A17" s="78">
        <v>1</v>
      </c>
      <c r="B17" s="79" t="s">
        <v>3</v>
      </c>
      <c r="C17" s="82">
        <f>'Planilha orçamentária'!C16</f>
        <v>43607.845000000001</v>
      </c>
      <c r="D17" s="80"/>
      <c r="E17" s="81">
        <f>F17/$C17</f>
        <v>0.35537429133450643</v>
      </c>
      <c r="F17" s="82">
        <f>SUM(F18:F25)</f>
        <v>15497.107013499999</v>
      </c>
      <c r="G17" s="83"/>
      <c r="H17" s="81">
        <f>I17/$C17</f>
        <v>0.32038114732567041</v>
      </c>
      <c r="I17" s="82">
        <f>SUM(I18:I25)</f>
        <v>13971.131413499999</v>
      </c>
      <c r="J17" s="83"/>
      <c r="K17" s="81">
        <f>L17/$C17</f>
        <v>0.24299452885140277</v>
      </c>
      <c r="L17" s="82">
        <f>SUM(L18:L25)</f>
        <v>10596.46775</v>
      </c>
      <c r="M17" s="84"/>
      <c r="N17" s="85">
        <f>O17/$C17</f>
        <v>8.1250032488420373E-2</v>
      </c>
      <c r="O17" s="86">
        <f>SUM(O18:O25)</f>
        <v>3543.1388230000002</v>
      </c>
      <c r="P17" s="84"/>
      <c r="Q17" s="85">
        <f>R17/$C17</f>
        <v>0</v>
      </c>
      <c r="R17" s="86">
        <f>SUM(R18:R25)</f>
        <v>0</v>
      </c>
    </row>
    <row r="18" spans="1:19" s="68" customFormat="1" ht="25.5" hidden="1" x14ac:dyDescent="0.2">
      <c r="A18" s="87" t="s">
        <v>722</v>
      </c>
      <c r="B18" s="88" t="s">
        <v>5</v>
      </c>
      <c r="C18" s="91">
        <f>'Planilha orçamentária'!M17</f>
        <v>1211.8500000000001</v>
      </c>
      <c r="D18" s="89"/>
      <c r="E18" s="90">
        <v>0.75</v>
      </c>
      <c r="F18" s="91">
        <f t="shared" ref="F18:F25" si="0">E18*$C18</f>
        <v>908.88750000000005</v>
      </c>
      <c r="G18" s="89"/>
      <c r="H18" s="90">
        <v>0.15</v>
      </c>
      <c r="I18" s="91">
        <f t="shared" ref="I18:I25" si="1">H18*$C18</f>
        <v>181.7775</v>
      </c>
      <c r="J18" s="89"/>
      <c r="K18" s="90">
        <v>0.06</v>
      </c>
      <c r="L18" s="91">
        <f t="shared" ref="L18:L25" si="2">K18*$C18</f>
        <v>72.710999999999999</v>
      </c>
      <c r="M18" s="92"/>
      <c r="N18" s="90">
        <v>0.04</v>
      </c>
      <c r="O18" s="91">
        <f t="shared" ref="O18:O25" si="3">N18*$C18</f>
        <v>48.474000000000004</v>
      </c>
      <c r="P18" s="92"/>
      <c r="Q18" s="90"/>
      <c r="R18" s="91">
        <f t="shared" ref="R18:R25" si="4">Q18*$C18</f>
        <v>0</v>
      </c>
      <c r="S18" s="68">
        <f>C18*500</f>
        <v>605925.00000000012</v>
      </c>
    </row>
    <row r="19" spans="1:19" s="68" customFormat="1" ht="25.5" hidden="1" x14ac:dyDescent="0.2">
      <c r="A19" s="87" t="s">
        <v>736</v>
      </c>
      <c r="B19" s="88" t="s">
        <v>8</v>
      </c>
      <c r="C19" s="91">
        <f>'Planilha orçamentária'!M18</f>
        <v>298.56</v>
      </c>
      <c r="D19" s="89"/>
      <c r="E19" s="90">
        <v>0.34</v>
      </c>
      <c r="F19" s="91">
        <f t="shared" si="0"/>
        <v>101.5104</v>
      </c>
      <c r="G19" s="89"/>
      <c r="H19" s="90">
        <v>0.33</v>
      </c>
      <c r="I19" s="91">
        <f t="shared" si="1"/>
        <v>98.524799999999999</v>
      </c>
      <c r="J19" s="89"/>
      <c r="K19" s="90">
        <v>0.25</v>
      </c>
      <c r="L19" s="91">
        <f t="shared" si="2"/>
        <v>74.64</v>
      </c>
      <c r="M19" s="92"/>
      <c r="N19" s="90">
        <v>0.08</v>
      </c>
      <c r="O19" s="91">
        <f t="shared" si="3"/>
        <v>23.884800000000002</v>
      </c>
      <c r="P19" s="92"/>
      <c r="Q19" s="90"/>
      <c r="R19" s="91">
        <f t="shared" si="4"/>
        <v>0</v>
      </c>
    </row>
    <row r="20" spans="1:19" s="68" customFormat="1" hidden="1" x14ac:dyDescent="0.2">
      <c r="A20" s="87" t="s">
        <v>795</v>
      </c>
      <c r="B20" s="88" t="s">
        <v>11</v>
      </c>
      <c r="C20" s="91">
        <f>'Planilha orçamentária'!M19</f>
        <v>16144.9</v>
      </c>
      <c r="D20" s="89"/>
      <c r="E20" s="90">
        <v>0.33329999999999999</v>
      </c>
      <c r="F20" s="91">
        <f t="shared" si="0"/>
        <v>5381.0951699999996</v>
      </c>
      <c r="G20" s="89"/>
      <c r="H20" s="90">
        <v>0.33329999999999999</v>
      </c>
      <c r="I20" s="91">
        <f t="shared" si="1"/>
        <v>5381.0951699999996</v>
      </c>
      <c r="J20" s="89"/>
      <c r="K20" s="90">
        <v>0.25</v>
      </c>
      <c r="L20" s="91">
        <f t="shared" si="2"/>
        <v>4036.2249999999999</v>
      </c>
      <c r="M20" s="92"/>
      <c r="N20" s="90">
        <v>8.3400000000000002E-2</v>
      </c>
      <c r="O20" s="91">
        <f t="shared" si="3"/>
        <v>1346.4846600000001</v>
      </c>
      <c r="P20" s="92"/>
      <c r="Q20" s="90"/>
      <c r="R20" s="91">
        <f t="shared" si="4"/>
        <v>0</v>
      </c>
    </row>
    <row r="21" spans="1:19" s="68" customFormat="1" hidden="1" x14ac:dyDescent="0.2">
      <c r="A21" s="87" t="s">
        <v>796</v>
      </c>
      <c r="B21" s="88" t="s">
        <v>14</v>
      </c>
      <c r="C21" s="91">
        <f>'Planilha orçamentária'!M20</f>
        <v>4182.75</v>
      </c>
      <c r="D21" s="89"/>
      <c r="E21" s="90">
        <v>0.33329999999999999</v>
      </c>
      <c r="F21" s="91">
        <f t="shared" si="0"/>
        <v>1394.1105749999999</v>
      </c>
      <c r="G21" s="89"/>
      <c r="H21" s="90">
        <v>0.33329999999999999</v>
      </c>
      <c r="I21" s="91">
        <f t="shared" si="1"/>
        <v>1394.1105749999999</v>
      </c>
      <c r="J21" s="89"/>
      <c r="K21" s="90">
        <v>0.25</v>
      </c>
      <c r="L21" s="91">
        <f t="shared" si="2"/>
        <v>1045.6875</v>
      </c>
      <c r="M21" s="92"/>
      <c r="N21" s="90">
        <v>8.3400000000000002E-2</v>
      </c>
      <c r="O21" s="91">
        <f t="shared" si="3"/>
        <v>348.84135000000003</v>
      </c>
      <c r="P21" s="92"/>
      <c r="Q21" s="90"/>
      <c r="R21" s="91">
        <f t="shared" si="4"/>
        <v>0</v>
      </c>
    </row>
    <row r="22" spans="1:19" s="68" customFormat="1" hidden="1" x14ac:dyDescent="0.2">
      <c r="A22" s="87" t="s">
        <v>797</v>
      </c>
      <c r="B22" s="88" t="s">
        <v>17</v>
      </c>
      <c r="C22" s="91">
        <f>'Planilha orçamentária'!M21</f>
        <v>20748.945</v>
      </c>
      <c r="D22" s="89"/>
      <c r="E22" s="90">
        <v>0.33329999999999999</v>
      </c>
      <c r="F22" s="91">
        <f t="shared" si="0"/>
        <v>6915.6233684999997</v>
      </c>
      <c r="G22" s="89"/>
      <c r="H22" s="90">
        <v>0.33329999999999999</v>
      </c>
      <c r="I22" s="91">
        <f t="shared" si="1"/>
        <v>6915.6233684999997</v>
      </c>
      <c r="J22" s="89"/>
      <c r="K22" s="90">
        <v>0.25</v>
      </c>
      <c r="L22" s="91">
        <f t="shared" si="2"/>
        <v>5187.2362499999999</v>
      </c>
      <c r="M22" s="92"/>
      <c r="N22" s="90">
        <v>8.3400000000000002E-2</v>
      </c>
      <c r="O22" s="91">
        <f t="shared" si="3"/>
        <v>1730.4620130000001</v>
      </c>
      <c r="P22" s="92"/>
      <c r="Q22" s="90"/>
      <c r="R22" s="91">
        <f t="shared" si="4"/>
        <v>0</v>
      </c>
    </row>
    <row r="23" spans="1:19" s="68" customFormat="1" ht="25.5" hidden="1" x14ac:dyDescent="0.2">
      <c r="A23" s="87" t="s">
        <v>798</v>
      </c>
      <c r="B23" s="88" t="s">
        <v>20</v>
      </c>
      <c r="C23" s="91">
        <f>'Planilha orçamentária'!M22</f>
        <v>279.89999999999998</v>
      </c>
      <c r="D23" s="89"/>
      <c r="E23" s="90">
        <v>1</v>
      </c>
      <c r="F23" s="91">
        <f t="shared" si="0"/>
        <v>279.89999999999998</v>
      </c>
      <c r="G23" s="89"/>
      <c r="H23" s="90"/>
      <c r="I23" s="91">
        <f t="shared" si="1"/>
        <v>0</v>
      </c>
      <c r="J23" s="89"/>
      <c r="K23" s="90"/>
      <c r="L23" s="91">
        <f t="shared" si="2"/>
        <v>0</v>
      </c>
      <c r="M23" s="92"/>
      <c r="N23" s="90"/>
      <c r="O23" s="91">
        <f t="shared" si="3"/>
        <v>0</v>
      </c>
      <c r="P23" s="92"/>
      <c r="Q23" s="90"/>
      <c r="R23" s="91">
        <f t="shared" si="4"/>
        <v>0</v>
      </c>
    </row>
    <row r="24" spans="1:19" s="68" customFormat="1" ht="38.25" hidden="1" x14ac:dyDescent="0.2">
      <c r="A24" s="87" t="s">
        <v>799</v>
      </c>
      <c r="B24" s="88" t="s">
        <v>23</v>
      </c>
      <c r="C24" s="91">
        <f>'Planilha orçamentária'!M23</f>
        <v>449.92</v>
      </c>
      <c r="D24" s="89"/>
      <c r="E24" s="90">
        <v>0.5</v>
      </c>
      <c r="F24" s="91">
        <f t="shared" si="0"/>
        <v>224.96</v>
      </c>
      <c r="G24" s="89"/>
      <c r="H24" s="90"/>
      <c r="I24" s="91">
        <f t="shared" si="1"/>
        <v>0</v>
      </c>
      <c r="J24" s="89"/>
      <c r="K24" s="90">
        <v>0.4</v>
      </c>
      <c r="L24" s="91">
        <f t="shared" si="2"/>
        <v>179.96800000000002</v>
      </c>
      <c r="M24" s="92"/>
      <c r="N24" s="90">
        <v>0.1</v>
      </c>
      <c r="O24" s="91">
        <f t="shared" si="3"/>
        <v>44.992000000000004</v>
      </c>
      <c r="P24" s="92"/>
      <c r="Q24" s="90"/>
      <c r="R24" s="91">
        <f t="shared" si="4"/>
        <v>0</v>
      </c>
    </row>
    <row r="25" spans="1:19" s="68" customFormat="1" ht="25.5" hidden="1" x14ac:dyDescent="0.2">
      <c r="A25" s="87" t="s">
        <v>800</v>
      </c>
      <c r="B25" s="88" t="s">
        <v>25</v>
      </c>
      <c r="C25" s="91">
        <f>'Planilha orçamentária'!M24</f>
        <v>291.02</v>
      </c>
      <c r="D25" s="89"/>
      <c r="E25" s="90">
        <v>1</v>
      </c>
      <c r="F25" s="91">
        <f t="shared" si="0"/>
        <v>291.02</v>
      </c>
      <c r="G25" s="89"/>
      <c r="H25" s="90"/>
      <c r="I25" s="91">
        <f t="shared" si="1"/>
        <v>0</v>
      </c>
      <c r="J25" s="89"/>
      <c r="K25" s="90"/>
      <c r="L25" s="91">
        <f t="shared" si="2"/>
        <v>0</v>
      </c>
      <c r="M25" s="92"/>
      <c r="N25" s="90"/>
      <c r="O25" s="91">
        <f t="shared" si="3"/>
        <v>0</v>
      </c>
      <c r="P25" s="92"/>
      <c r="Q25" s="90"/>
      <c r="R25" s="91">
        <f t="shared" si="4"/>
        <v>0</v>
      </c>
    </row>
    <row r="26" spans="1:19" s="77" customFormat="1" x14ac:dyDescent="0.2">
      <c r="A26" s="114">
        <v>2</v>
      </c>
      <c r="B26" s="115" t="s">
        <v>27</v>
      </c>
      <c r="C26" s="162">
        <f>'Planilha orçamentária'!C25</f>
        <v>280715.32860000001</v>
      </c>
      <c r="D26" s="116"/>
      <c r="E26" s="117">
        <f>F26/$C26</f>
        <v>0.19106149054091945</v>
      </c>
      <c r="F26" s="118">
        <f>F27+F45+F58+F61+F71+F76+F79+F81+F84+F91+F107+F115+F132+F152+F162+F191+F207+F228+F269+F288+F299</f>
        <v>53633.889099999993</v>
      </c>
      <c r="G26" s="119"/>
      <c r="H26" s="117">
        <f>I26/$C26</f>
        <v>0.46187180567096398</v>
      </c>
      <c r="I26" s="118">
        <f>I27+I45+I58+I61+I71+I76+I79+I81+I84+I91+I107+I115+I132+I152+I162+I191+I207+I228+I269+I288+I299</f>
        <v>129654.4957</v>
      </c>
      <c r="J26" s="120"/>
      <c r="K26" s="117">
        <f>L26/$C26</f>
        <v>0.22784013761904695</v>
      </c>
      <c r="L26" s="118">
        <f>L27+L45+L58+L61+L71+L76+L79+L81+L84+L91+L107+L115+L132+L152+L162+L191+L207+L228+L269+L288+L299</f>
        <v>63958.219099999988</v>
      </c>
      <c r="M26" s="121"/>
      <c r="N26" s="117">
        <f>O26/$C26</f>
        <v>0.11922656616906956</v>
      </c>
      <c r="O26" s="118">
        <f>O27+O45+O58+O61+O71+O76+O79+O81+O84+O91+O107+O115+O132+O152+O162+O191+O207+O228+O269+O288+O299</f>
        <v>33468.724700000006</v>
      </c>
      <c r="P26" s="121"/>
      <c r="Q26" s="117">
        <f>R26/$C26</f>
        <v>0</v>
      </c>
      <c r="R26" s="118">
        <f>R27+R45+R58+R61+R71+R76+R79+R81+R84+R91+R107+R115+R132+R152+R162+R191+R207+R228+R269+R288+R299</f>
        <v>0</v>
      </c>
    </row>
    <row r="27" spans="1:19" s="41" customFormat="1" x14ac:dyDescent="0.2">
      <c r="A27" s="100" t="s">
        <v>754</v>
      </c>
      <c r="B27" s="101" t="s">
        <v>28</v>
      </c>
      <c r="C27" s="104">
        <f>'Planilha orçamentária'!C26</f>
        <v>4924.2225999999991</v>
      </c>
      <c r="D27" s="102"/>
      <c r="E27" s="103">
        <f>F27/$C27</f>
        <v>1</v>
      </c>
      <c r="F27" s="104">
        <f>SUM(F28:F44)</f>
        <v>4924.2225999999991</v>
      </c>
      <c r="G27" s="105"/>
      <c r="H27" s="103">
        <f>I27/$C27</f>
        <v>0</v>
      </c>
      <c r="I27" s="104">
        <f>SUM(I28:I44)</f>
        <v>0</v>
      </c>
      <c r="J27" s="106"/>
      <c r="K27" s="103">
        <f>L27/$C27</f>
        <v>0</v>
      </c>
      <c r="L27" s="104">
        <f>SUM(L28:L44)</f>
        <v>0</v>
      </c>
      <c r="M27" s="107"/>
      <c r="N27" s="103">
        <f>O27/$C27</f>
        <v>0</v>
      </c>
      <c r="O27" s="104">
        <f>SUM(O28:O44)</f>
        <v>0</v>
      </c>
      <c r="P27" s="107"/>
      <c r="Q27" s="103">
        <f>R27/$C27</f>
        <v>0</v>
      </c>
      <c r="R27" s="104">
        <f>SUM(R28:R44)</f>
        <v>0</v>
      </c>
    </row>
    <row r="28" spans="1:19" s="68" customFormat="1" ht="25.5" hidden="1" x14ac:dyDescent="0.2">
      <c r="A28" s="87" t="s">
        <v>810</v>
      </c>
      <c r="B28" s="88" t="s">
        <v>30</v>
      </c>
      <c r="C28" s="91">
        <f>'Planilha orçamentária'!M27</f>
        <v>783.64389999999992</v>
      </c>
      <c r="D28" s="89"/>
      <c r="E28" s="90">
        <v>1</v>
      </c>
      <c r="F28" s="91">
        <f t="shared" ref="F28:F44" si="5">E28*$C28</f>
        <v>783.64389999999992</v>
      </c>
      <c r="G28" s="89"/>
      <c r="H28" s="90"/>
      <c r="I28" s="91">
        <f t="shared" ref="I28:I44" si="6">H28*$C28</f>
        <v>0</v>
      </c>
      <c r="J28" s="89"/>
      <c r="K28" s="90"/>
      <c r="L28" s="91">
        <f t="shared" ref="L28:L44" si="7">K28*$C28</f>
        <v>0</v>
      </c>
      <c r="M28" s="92"/>
      <c r="N28" s="90"/>
      <c r="O28" s="91">
        <f t="shared" ref="O28:O44" si="8">N28*$C28</f>
        <v>0</v>
      </c>
      <c r="P28" s="92"/>
      <c r="Q28" s="90"/>
      <c r="R28" s="91">
        <f t="shared" ref="R28:R44" si="9">Q28*$C28</f>
        <v>0</v>
      </c>
    </row>
    <row r="29" spans="1:19" s="68" customFormat="1" ht="25.5" hidden="1" x14ac:dyDescent="0.2">
      <c r="A29" s="87" t="s">
        <v>811</v>
      </c>
      <c r="B29" s="88" t="s">
        <v>32</v>
      </c>
      <c r="C29" s="91">
        <f>'Planilha orçamentária'!M28</f>
        <v>632.42499999999995</v>
      </c>
      <c r="D29" s="89"/>
      <c r="E29" s="90">
        <v>1</v>
      </c>
      <c r="F29" s="91">
        <f t="shared" si="5"/>
        <v>632.42499999999995</v>
      </c>
      <c r="G29" s="89"/>
      <c r="H29" s="90"/>
      <c r="I29" s="91">
        <f t="shared" si="6"/>
        <v>0</v>
      </c>
      <c r="J29" s="89"/>
      <c r="K29" s="90"/>
      <c r="L29" s="91">
        <f t="shared" si="7"/>
        <v>0</v>
      </c>
      <c r="M29" s="92"/>
      <c r="N29" s="90"/>
      <c r="O29" s="91">
        <f t="shared" si="8"/>
        <v>0</v>
      </c>
      <c r="P29" s="92"/>
      <c r="Q29" s="90"/>
      <c r="R29" s="91">
        <f t="shared" si="9"/>
        <v>0</v>
      </c>
    </row>
    <row r="30" spans="1:19" s="68" customFormat="1" ht="25.5" hidden="1" x14ac:dyDescent="0.2">
      <c r="A30" s="87" t="s">
        <v>815</v>
      </c>
      <c r="B30" s="88" t="s">
        <v>34</v>
      </c>
      <c r="C30" s="91">
        <f>'Planilha orçamentária'!M29</f>
        <v>192.65</v>
      </c>
      <c r="D30" s="89"/>
      <c r="E30" s="90">
        <v>1</v>
      </c>
      <c r="F30" s="91">
        <f t="shared" si="5"/>
        <v>192.65</v>
      </c>
      <c r="G30" s="89"/>
      <c r="H30" s="90"/>
      <c r="I30" s="91">
        <f t="shared" si="6"/>
        <v>0</v>
      </c>
      <c r="J30" s="89"/>
      <c r="K30" s="90"/>
      <c r="L30" s="91">
        <f t="shared" si="7"/>
        <v>0</v>
      </c>
      <c r="M30" s="92"/>
      <c r="N30" s="90"/>
      <c r="O30" s="91">
        <f t="shared" si="8"/>
        <v>0</v>
      </c>
      <c r="P30" s="92"/>
      <c r="Q30" s="90"/>
      <c r="R30" s="91">
        <f t="shared" si="9"/>
        <v>0</v>
      </c>
    </row>
    <row r="31" spans="1:19" s="68" customFormat="1" ht="25.5" hidden="1" x14ac:dyDescent="0.2">
      <c r="A31" s="87" t="s">
        <v>816</v>
      </c>
      <c r="B31" s="88" t="s">
        <v>36</v>
      </c>
      <c r="C31" s="91">
        <f>'Planilha orçamentária'!M30</f>
        <v>95.51100000000001</v>
      </c>
      <c r="D31" s="89"/>
      <c r="E31" s="90">
        <v>1</v>
      </c>
      <c r="F31" s="91">
        <f t="shared" si="5"/>
        <v>95.51100000000001</v>
      </c>
      <c r="G31" s="89"/>
      <c r="H31" s="90"/>
      <c r="I31" s="91">
        <f t="shared" si="6"/>
        <v>0</v>
      </c>
      <c r="J31" s="89"/>
      <c r="K31" s="90"/>
      <c r="L31" s="91">
        <f t="shared" si="7"/>
        <v>0</v>
      </c>
      <c r="M31" s="92"/>
      <c r="N31" s="90"/>
      <c r="O31" s="91">
        <f t="shared" si="8"/>
        <v>0</v>
      </c>
      <c r="P31" s="92"/>
      <c r="Q31" s="90"/>
      <c r="R31" s="91">
        <f t="shared" si="9"/>
        <v>0</v>
      </c>
    </row>
    <row r="32" spans="1:19" s="68" customFormat="1" hidden="1" x14ac:dyDescent="0.2">
      <c r="A32" s="87" t="s">
        <v>817</v>
      </c>
      <c r="B32" s="88" t="s">
        <v>39</v>
      </c>
      <c r="C32" s="91">
        <f>'Planilha orçamentária'!M31</f>
        <v>74.197599999999994</v>
      </c>
      <c r="D32" s="89"/>
      <c r="E32" s="90">
        <v>1</v>
      </c>
      <c r="F32" s="91">
        <f t="shared" si="5"/>
        <v>74.197599999999994</v>
      </c>
      <c r="G32" s="89"/>
      <c r="H32" s="90"/>
      <c r="I32" s="91">
        <f t="shared" si="6"/>
        <v>0</v>
      </c>
      <c r="J32" s="89"/>
      <c r="K32" s="90"/>
      <c r="L32" s="91">
        <f t="shared" si="7"/>
        <v>0</v>
      </c>
      <c r="M32" s="92"/>
      <c r="N32" s="90"/>
      <c r="O32" s="91">
        <f t="shared" si="8"/>
        <v>0</v>
      </c>
      <c r="P32" s="92"/>
      <c r="Q32" s="90"/>
      <c r="R32" s="91">
        <f t="shared" si="9"/>
        <v>0</v>
      </c>
    </row>
    <row r="33" spans="1:18" s="68" customFormat="1" ht="25.5" hidden="1" x14ac:dyDescent="0.2">
      <c r="A33" s="87" t="s">
        <v>818</v>
      </c>
      <c r="B33" s="88" t="s">
        <v>41</v>
      </c>
      <c r="C33" s="91">
        <f>'Planilha orçamentária'!M32</f>
        <v>2.6799999999999997</v>
      </c>
      <c r="D33" s="89"/>
      <c r="E33" s="90">
        <v>1</v>
      </c>
      <c r="F33" s="91">
        <f t="shared" si="5"/>
        <v>2.6799999999999997</v>
      </c>
      <c r="G33" s="89"/>
      <c r="H33" s="90"/>
      <c r="I33" s="91">
        <f t="shared" si="6"/>
        <v>0</v>
      </c>
      <c r="J33" s="89"/>
      <c r="K33" s="90"/>
      <c r="L33" s="91">
        <f t="shared" si="7"/>
        <v>0</v>
      </c>
      <c r="M33" s="92"/>
      <c r="N33" s="90"/>
      <c r="O33" s="91">
        <f t="shared" si="8"/>
        <v>0</v>
      </c>
      <c r="P33" s="92"/>
      <c r="Q33" s="90"/>
      <c r="R33" s="91">
        <f t="shared" si="9"/>
        <v>0</v>
      </c>
    </row>
    <row r="34" spans="1:18" s="68" customFormat="1" ht="63.75" hidden="1" x14ac:dyDescent="0.2">
      <c r="A34" s="87" t="s">
        <v>819</v>
      </c>
      <c r="B34" s="88" t="s">
        <v>43</v>
      </c>
      <c r="C34" s="91">
        <f>'Planilha orçamentária'!M33</f>
        <v>538.67999999999995</v>
      </c>
      <c r="D34" s="89"/>
      <c r="E34" s="90">
        <v>1</v>
      </c>
      <c r="F34" s="91">
        <f t="shared" si="5"/>
        <v>538.67999999999995</v>
      </c>
      <c r="G34" s="89"/>
      <c r="H34" s="90"/>
      <c r="I34" s="91">
        <f t="shared" si="6"/>
        <v>0</v>
      </c>
      <c r="J34" s="89"/>
      <c r="K34" s="90"/>
      <c r="L34" s="91">
        <f t="shared" si="7"/>
        <v>0</v>
      </c>
      <c r="M34" s="92"/>
      <c r="N34" s="90"/>
      <c r="O34" s="91">
        <f t="shared" si="8"/>
        <v>0</v>
      </c>
      <c r="P34" s="92"/>
      <c r="Q34" s="90"/>
      <c r="R34" s="91">
        <f t="shared" si="9"/>
        <v>0</v>
      </c>
    </row>
    <row r="35" spans="1:18" s="68" customFormat="1" ht="25.5" hidden="1" x14ac:dyDescent="0.2">
      <c r="A35" s="87" t="s">
        <v>820</v>
      </c>
      <c r="B35" s="88" t="s">
        <v>45</v>
      </c>
      <c r="C35" s="91">
        <f>'Planilha orçamentária'!M34</f>
        <v>26.799999999999997</v>
      </c>
      <c r="D35" s="89"/>
      <c r="E35" s="90">
        <v>1</v>
      </c>
      <c r="F35" s="91">
        <f t="shared" si="5"/>
        <v>26.799999999999997</v>
      </c>
      <c r="G35" s="89"/>
      <c r="H35" s="90"/>
      <c r="I35" s="91">
        <f t="shared" si="6"/>
        <v>0</v>
      </c>
      <c r="J35" s="89"/>
      <c r="K35" s="90"/>
      <c r="L35" s="91">
        <f t="shared" si="7"/>
        <v>0</v>
      </c>
      <c r="M35" s="92"/>
      <c r="N35" s="90"/>
      <c r="O35" s="91">
        <f t="shared" si="8"/>
        <v>0</v>
      </c>
      <c r="P35" s="92"/>
      <c r="Q35" s="90"/>
      <c r="R35" s="91">
        <f t="shared" si="9"/>
        <v>0</v>
      </c>
    </row>
    <row r="36" spans="1:18" s="68" customFormat="1" ht="25.5" hidden="1" x14ac:dyDescent="0.2">
      <c r="A36" s="87" t="s">
        <v>821</v>
      </c>
      <c r="B36" s="88" t="s">
        <v>47</v>
      </c>
      <c r="C36" s="91">
        <f>'Planilha orçamentária'!M35</f>
        <v>576.63900000000001</v>
      </c>
      <c r="D36" s="89"/>
      <c r="E36" s="90">
        <v>1</v>
      </c>
      <c r="F36" s="91">
        <f t="shared" si="5"/>
        <v>576.63900000000001</v>
      </c>
      <c r="G36" s="89"/>
      <c r="H36" s="90"/>
      <c r="I36" s="91">
        <f t="shared" si="6"/>
        <v>0</v>
      </c>
      <c r="J36" s="89"/>
      <c r="K36" s="90"/>
      <c r="L36" s="91">
        <f t="shared" si="7"/>
        <v>0</v>
      </c>
      <c r="M36" s="92"/>
      <c r="N36" s="90"/>
      <c r="O36" s="91">
        <f t="shared" si="8"/>
        <v>0</v>
      </c>
      <c r="P36" s="92"/>
      <c r="Q36" s="90"/>
      <c r="R36" s="91">
        <f t="shared" si="9"/>
        <v>0</v>
      </c>
    </row>
    <row r="37" spans="1:18" s="68" customFormat="1" hidden="1" x14ac:dyDescent="0.2">
      <c r="A37" s="87" t="s">
        <v>822</v>
      </c>
      <c r="B37" s="88" t="s">
        <v>49</v>
      </c>
      <c r="C37" s="91">
        <f>'Planilha orçamentária'!M36</f>
        <v>7.4241000000000001</v>
      </c>
      <c r="D37" s="89"/>
      <c r="E37" s="90">
        <v>1</v>
      </c>
      <c r="F37" s="91">
        <f t="shared" si="5"/>
        <v>7.4241000000000001</v>
      </c>
      <c r="G37" s="89"/>
      <c r="H37" s="90"/>
      <c r="I37" s="91">
        <f t="shared" si="6"/>
        <v>0</v>
      </c>
      <c r="J37" s="89"/>
      <c r="K37" s="90"/>
      <c r="L37" s="91">
        <f t="shared" si="7"/>
        <v>0</v>
      </c>
      <c r="M37" s="92"/>
      <c r="N37" s="90"/>
      <c r="O37" s="91">
        <f t="shared" si="8"/>
        <v>0</v>
      </c>
      <c r="P37" s="92"/>
      <c r="Q37" s="90"/>
      <c r="R37" s="91">
        <f t="shared" si="9"/>
        <v>0</v>
      </c>
    </row>
    <row r="38" spans="1:18" s="68" customFormat="1" ht="25.5" hidden="1" x14ac:dyDescent="0.2">
      <c r="A38" s="87" t="s">
        <v>823</v>
      </c>
      <c r="B38" s="88" t="s">
        <v>51</v>
      </c>
      <c r="C38" s="91">
        <f>'Planilha orçamentária'!M37</f>
        <v>1450.1</v>
      </c>
      <c r="D38" s="89"/>
      <c r="E38" s="90">
        <v>1</v>
      </c>
      <c r="F38" s="91">
        <f t="shared" si="5"/>
        <v>1450.1</v>
      </c>
      <c r="G38" s="89"/>
      <c r="H38" s="90"/>
      <c r="I38" s="91">
        <f t="shared" si="6"/>
        <v>0</v>
      </c>
      <c r="J38" s="89"/>
      <c r="K38" s="90"/>
      <c r="L38" s="91">
        <f t="shared" si="7"/>
        <v>0</v>
      </c>
      <c r="M38" s="92"/>
      <c r="N38" s="90"/>
      <c r="O38" s="91">
        <f t="shared" si="8"/>
        <v>0</v>
      </c>
      <c r="P38" s="92"/>
      <c r="Q38" s="90"/>
      <c r="R38" s="91">
        <f t="shared" si="9"/>
        <v>0</v>
      </c>
    </row>
    <row r="39" spans="1:18" s="68" customFormat="1" ht="25.5" hidden="1" x14ac:dyDescent="0.2">
      <c r="A39" s="87" t="s">
        <v>824</v>
      </c>
      <c r="B39" s="88" t="s">
        <v>53</v>
      </c>
      <c r="C39" s="91">
        <f>'Planilha orçamentária'!M38</f>
        <v>223.86</v>
      </c>
      <c r="D39" s="89"/>
      <c r="E39" s="90">
        <v>1</v>
      </c>
      <c r="F39" s="91">
        <f t="shared" si="5"/>
        <v>223.86</v>
      </c>
      <c r="G39" s="89"/>
      <c r="H39" s="90"/>
      <c r="I39" s="91">
        <f t="shared" si="6"/>
        <v>0</v>
      </c>
      <c r="J39" s="89"/>
      <c r="K39" s="90"/>
      <c r="L39" s="91">
        <f t="shared" si="7"/>
        <v>0</v>
      </c>
      <c r="M39" s="92"/>
      <c r="N39" s="90"/>
      <c r="O39" s="91">
        <f t="shared" si="8"/>
        <v>0</v>
      </c>
      <c r="P39" s="92"/>
      <c r="Q39" s="90"/>
      <c r="R39" s="91">
        <f t="shared" si="9"/>
        <v>0</v>
      </c>
    </row>
    <row r="40" spans="1:18" s="68" customFormat="1" ht="25.5" hidden="1" x14ac:dyDescent="0.2">
      <c r="A40" s="87" t="s">
        <v>825</v>
      </c>
      <c r="B40" s="88" t="s">
        <v>55</v>
      </c>
      <c r="C40" s="91">
        <f>'Planilha orçamentária'!M39</f>
        <v>220.66200000000001</v>
      </c>
      <c r="D40" s="89"/>
      <c r="E40" s="90">
        <v>1</v>
      </c>
      <c r="F40" s="91">
        <f t="shared" si="5"/>
        <v>220.66200000000001</v>
      </c>
      <c r="G40" s="89"/>
      <c r="H40" s="90"/>
      <c r="I40" s="91">
        <f t="shared" si="6"/>
        <v>0</v>
      </c>
      <c r="J40" s="89"/>
      <c r="K40" s="90"/>
      <c r="L40" s="91">
        <f t="shared" si="7"/>
        <v>0</v>
      </c>
      <c r="M40" s="92"/>
      <c r="N40" s="90"/>
      <c r="O40" s="91">
        <f t="shared" si="8"/>
        <v>0</v>
      </c>
      <c r="P40" s="92"/>
      <c r="Q40" s="90"/>
      <c r="R40" s="91">
        <f t="shared" si="9"/>
        <v>0</v>
      </c>
    </row>
    <row r="41" spans="1:18" s="68" customFormat="1" hidden="1" x14ac:dyDescent="0.2">
      <c r="A41" s="87" t="s">
        <v>826</v>
      </c>
      <c r="B41" s="88" t="s">
        <v>57</v>
      </c>
      <c r="C41" s="91">
        <f>'Planilha orçamentária'!M40</f>
        <v>39.480000000000004</v>
      </c>
      <c r="D41" s="89"/>
      <c r="E41" s="90">
        <v>1</v>
      </c>
      <c r="F41" s="91">
        <f t="shared" si="5"/>
        <v>39.480000000000004</v>
      </c>
      <c r="G41" s="89"/>
      <c r="H41" s="90"/>
      <c r="I41" s="91">
        <f t="shared" si="6"/>
        <v>0</v>
      </c>
      <c r="J41" s="89"/>
      <c r="K41" s="90"/>
      <c r="L41" s="91">
        <f t="shared" si="7"/>
        <v>0</v>
      </c>
      <c r="M41" s="92"/>
      <c r="N41" s="90"/>
      <c r="O41" s="91">
        <f t="shared" si="8"/>
        <v>0</v>
      </c>
      <c r="P41" s="92"/>
      <c r="Q41" s="90"/>
      <c r="R41" s="91">
        <f t="shared" si="9"/>
        <v>0</v>
      </c>
    </row>
    <row r="42" spans="1:18" s="68" customFormat="1" hidden="1" x14ac:dyDescent="0.2">
      <c r="A42" s="87" t="s">
        <v>827</v>
      </c>
      <c r="B42" s="88" t="s">
        <v>59</v>
      </c>
      <c r="C42" s="91">
        <f>'Planilha orçamentária'!M41</f>
        <v>9.870000000000001</v>
      </c>
      <c r="D42" s="89"/>
      <c r="E42" s="90">
        <v>1</v>
      </c>
      <c r="F42" s="91">
        <f t="shared" si="5"/>
        <v>9.870000000000001</v>
      </c>
      <c r="G42" s="89"/>
      <c r="H42" s="90"/>
      <c r="I42" s="91">
        <f t="shared" si="6"/>
        <v>0</v>
      </c>
      <c r="J42" s="89"/>
      <c r="K42" s="90"/>
      <c r="L42" s="91">
        <f t="shared" si="7"/>
        <v>0</v>
      </c>
      <c r="M42" s="92"/>
      <c r="N42" s="90"/>
      <c r="O42" s="91">
        <f t="shared" si="8"/>
        <v>0</v>
      </c>
      <c r="P42" s="92"/>
      <c r="Q42" s="90"/>
      <c r="R42" s="91">
        <f t="shared" si="9"/>
        <v>0</v>
      </c>
    </row>
    <row r="43" spans="1:18" s="68" customFormat="1" hidden="1" x14ac:dyDescent="0.2">
      <c r="A43" s="87" t="s">
        <v>828</v>
      </c>
      <c r="B43" s="88" t="s">
        <v>61</v>
      </c>
      <c r="C43" s="91">
        <f>'Planilha orçamentária'!M42</f>
        <v>7.4399999999999995</v>
      </c>
      <c r="D43" s="89"/>
      <c r="E43" s="90">
        <v>1</v>
      </c>
      <c r="F43" s="91">
        <f t="shared" si="5"/>
        <v>7.4399999999999995</v>
      </c>
      <c r="G43" s="89"/>
      <c r="H43" s="90"/>
      <c r="I43" s="91">
        <f t="shared" si="6"/>
        <v>0</v>
      </c>
      <c r="J43" s="89"/>
      <c r="K43" s="90"/>
      <c r="L43" s="91">
        <f t="shared" si="7"/>
        <v>0</v>
      </c>
      <c r="M43" s="92"/>
      <c r="N43" s="90"/>
      <c r="O43" s="91">
        <f t="shared" si="8"/>
        <v>0</v>
      </c>
      <c r="P43" s="92"/>
      <c r="Q43" s="90"/>
      <c r="R43" s="91">
        <f t="shared" si="9"/>
        <v>0</v>
      </c>
    </row>
    <row r="44" spans="1:18" s="68" customFormat="1" ht="25.5" hidden="1" x14ac:dyDescent="0.2">
      <c r="A44" s="87" t="s">
        <v>829</v>
      </c>
      <c r="B44" s="88" t="s">
        <v>63</v>
      </c>
      <c r="C44" s="91">
        <f>'Planilha orçamentária'!M43</f>
        <v>42.16</v>
      </c>
      <c r="D44" s="89"/>
      <c r="E44" s="90">
        <v>1</v>
      </c>
      <c r="F44" s="91">
        <f t="shared" si="5"/>
        <v>42.16</v>
      </c>
      <c r="G44" s="89"/>
      <c r="H44" s="90"/>
      <c r="I44" s="91">
        <f t="shared" si="6"/>
        <v>0</v>
      </c>
      <c r="J44" s="89"/>
      <c r="K44" s="90"/>
      <c r="L44" s="91">
        <f t="shared" si="7"/>
        <v>0</v>
      </c>
      <c r="M44" s="92"/>
      <c r="N44" s="90"/>
      <c r="O44" s="91">
        <f t="shared" si="8"/>
        <v>0</v>
      </c>
      <c r="P44" s="92"/>
      <c r="Q44" s="90"/>
      <c r="R44" s="91">
        <f t="shared" si="9"/>
        <v>0</v>
      </c>
    </row>
    <row r="45" spans="1:18" s="41" customFormat="1" x14ac:dyDescent="0.2">
      <c r="A45" s="122" t="s">
        <v>756</v>
      </c>
      <c r="B45" s="123" t="s">
        <v>64</v>
      </c>
      <c r="C45" s="126">
        <f>'Planilha orçamentária'!C44</f>
        <v>41099.395100000002</v>
      </c>
      <c r="D45" s="124"/>
      <c r="E45" s="125">
        <f>F45/$C45</f>
        <v>0.14448874455575625</v>
      </c>
      <c r="F45" s="126">
        <f>SUM(F46:F57)</f>
        <v>5938.4000000000005</v>
      </c>
      <c r="G45" s="127"/>
      <c r="H45" s="125">
        <f>I45/$C45</f>
        <v>0.4469861601442402</v>
      </c>
      <c r="I45" s="126">
        <f>SUM(I46:I57)</f>
        <v>18370.860800000002</v>
      </c>
      <c r="J45" s="128"/>
      <c r="K45" s="125">
        <f>L45/$C45</f>
        <v>0.39918814522893059</v>
      </c>
      <c r="L45" s="126">
        <f>SUM(L46:L57)</f>
        <v>16406.391299999999</v>
      </c>
      <c r="M45" s="129"/>
      <c r="N45" s="125">
        <f>O45/$C45</f>
        <v>9.3369500710729428E-3</v>
      </c>
      <c r="O45" s="126">
        <f>SUM(O46:O57)</f>
        <v>383.74299999999999</v>
      </c>
      <c r="P45" s="129"/>
      <c r="Q45" s="125">
        <f>R45/$C45</f>
        <v>0</v>
      </c>
      <c r="R45" s="126">
        <f>SUM(R46:R57)</f>
        <v>0</v>
      </c>
    </row>
    <row r="46" spans="1:18" s="68" customFormat="1" ht="51" hidden="1" x14ac:dyDescent="0.2">
      <c r="A46" s="87" t="s">
        <v>830</v>
      </c>
      <c r="B46" s="88" t="s">
        <v>66</v>
      </c>
      <c r="C46" s="91">
        <f>'Planilha orçamentária'!M45</f>
        <v>383.74299999999999</v>
      </c>
      <c r="D46" s="89"/>
      <c r="E46" s="90"/>
      <c r="F46" s="91">
        <f t="shared" ref="F46:F57" si="10">E46*$C46</f>
        <v>0</v>
      </c>
      <c r="G46" s="89"/>
      <c r="H46" s="90"/>
      <c r="I46" s="91">
        <f t="shared" ref="I46:I57" si="11">H46*$C46</f>
        <v>0</v>
      </c>
      <c r="J46" s="89"/>
      <c r="K46" s="90"/>
      <c r="L46" s="91">
        <f t="shared" ref="L46:L57" si="12">K46*$C46</f>
        <v>0</v>
      </c>
      <c r="M46" s="92"/>
      <c r="N46" s="90">
        <v>1</v>
      </c>
      <c r="O46" s="91">
        <f t="shared" ref="O46:O57" si="13">N46*$C46</f>
        <v>383.74299999999999</v>
      </c>
      <c r="P46" s="92"/>
      <c r="Q46" s="90"/>
      <c r="R46" s="91">
        <f t="shared" ref="R46:R57" si="14">Q46*$C46</f>
        <v>0</v>
      </c>
    </row>
    <row r="47" spans="1:18" s="68" customFormat="1" ht="63.75" hidden="1" x14ac:dyDescent="0.2">
      <c r="A47" s="87" t="s">
        <v>812</v>
      </c>
      <c r="B47" s="88" t="s">
        <v>68</v>
      </c>
      <c r="C47" s="91">
        <f>'Planilha orçamentária'!M46</f>
        <v>40.2408</v>
      </c>
      <c r="D47" s="89"/>
      <c r="E47" s="90"/>
      <c r="F47" s="91">
        <f t="shared" si="10"/>
        <v>0</v>
      </c>
      <c r="G47" s="89"/>
      <c r="H47" s="90">
        <v>1</v>
      </c>
      <c r="I47" s="91">
        <f t="shared" si="11"/>
        <v>40.2408</v>
      </c>
      <c r="J47" s="89"/>
      <c r="K47" s="90"/>
      <c r="L47" s="91">
        <f t="shared" si="12"/>
        <v>0</v>
      </c>
      <c r="M47" s="92"/>
      <c r="N47" s="90"/>
      <c r="O47" s="91">
        <f t="shared" si="13"/>
        <v>0</v>
      </c>
      <c r="P47" s="92"/>
      <c r="Q47" s="90"/>
      <c r="R47" s="91">
        <f t="shared" si="14"/>
        <v>0</v>
      </c>
    </row>
    <row r="48" spans="1:18" s="68" customFormat="1" ht="51" hidden="1" x14ac:dyDescent="0.2">
      <c r="A48" s="87" t="s">
        <v>831</v>
      </c>
      <c r="B48" s="88" t="s">
        <v>70</v>
      </c>
      <c r="C48" s="91">
        <f>'Planilha orçamentária'!M47</f>
        <v>13699.125</v>
      </c>
      <c r="D48" s="89"/>
      <c r="E48" s="90"/>
      <c r="F48" s="91">
        <f t="shared" si="10"/>
        <v>0</v>
      </c>
      <c r="G48" s="89"/>
      <c r="H48" s="90">
        <v>0.8</v>
      </c>
      <c r="I48" s="91">
        <f t="shared" si="11"/>
        <v>10959.300000000001</v>
      </c>
      <c r="J48" s="89"/>
      <c r="K48" s="90">
        <v>0.2</v>
      </c>
      <c r="L48" s="91">
        <f t="shared" si="12"/>
        <v>2739.8250000000003</v>
      </c>
      <c r="M48" s="92"/>
      <c r="N48" s="90"/>
      <c r="O48" s="91">
        <f t="shared" si="13"/>
        <v>0</v>
      </c>
      <c r="P48" s="92"/>
      <c r="Q48" s="90"/>
      <c r="R48" s="91">
        <f t="shared" si="14"/>
        <v>0</v>
      </c>
    </row>
    <row r="49" spans="1:18" s="68" customFormat="1" ht="51" hidden="1" x14ac:dyDescent="0.2">
      <c r="A49" s="87" t="s">
        <v>832</v>
      </c>
      <c r="B49" s="88" t="s">
        <v>72</v>
      </c>
      <c r="C49" s="91">
        <f>'Planilha orçamentária'!M48</f>
        <v>89.1</v>
      </c>
      <c r="D49" s="89"/>
      <c r="E49" s="90"/>
      <c r="F49" s="91">
        <f t="shared" si="10"/>
        <v>0</v>
      </c>
      <c r="G49" s="89"/>
      <c r="H49" s="90">
        <v>1</v>
      </c>
      <c r="I49" s="91">
        <f t="shared" si="11"/>
        <v>89.1</v>
      </c>
      <c r="J49" s="89"/>
      <c r="K49" s="90"/>
      <c r="L49" s="91">
        <f t="shared" si="12"/>
        <v>0</v>
      </c>
      <c r="M49" s="92"/>
      <c r="N49" s="90"/>
      <c r="O49" s="91">
        <f t="shared" si="13"/>
        <v>0</v>
      </c>
      <c r="P49" s="92"/>
      <c r="Q49" s="90"/>
      <c r="R49" s="91">
        <f t="shared" si="14"/>
        <v>0</v>
      </c>
    </row>
    <row r="50" spans="1:18" s="68" customFormat="1" ht="51" hidden="1" x14ac:dyDescent="0.2">
      <c r="A50" s="87" t="s">
        <v>833</v>
      </c>
      <c r="B50" s="88" t="s">
        <v>74</v>
      </c>
      <c r="C50" s="91">
        <f>'Planilha orçamentária'!M49</f>
        <v>124.50000000000001</v>
      </c>
      <c r="D50" s="89"/>
      <c r="E50" s="90"/>
      <c r="F50" s="91">
        <f t="shared" si="10"/>
        <v>0</v>
      </c>
      <c r="G50" s="89"/>
      <c r="H50" s="90"/>
      <c r="I50" s="91">
        <f t="shared" si="11"/>
        <v>0</v>
      </c>
      <c r="J50" s="89"/>
      <c r="K50" s="90">
        <v>1</v>
      </c>
      <c r="L50" s="91">
        <f t="shared" si="12"/>
        <v>124.50000000000001</v>
      </c>
      <c r="M50" s="92"/>
      <c r="N50" s="90"/>
      <c r="O50" s="91">
        <f t="shared" si="13"/>
        <v>0</v>
      </c>
      <c r="P50" s="92"/>
      <c r="Q50" s="90"/>
      <c r="R50" s="91">
        <f t="shared" si="14"/>
        <v>0</v>
      </c>
    </row>
    <row r="51" spans="1:18" s="68" customFormat="1" ht="51" hidden="1" x14ac:dyDescent="0.2">
      <c r="A51" s="87" t="s">
        <v>834</v>
      </c>
      <c r="B51" s="88" t="s">
        <v>76</v>
      </c>
      <c r="C51" s="91">
        <f>'Planilha orçamentária'!M50</f>
        <v>6421.2</v>
      </c>
      <c r="D51" s="89"/>
      <c r="E51" s="90"/>
      <c r="F51" s="91">
        <f t="shared" si="10"/>
        <v>0</v>
      </c>
      <c r="G51" s="89"/>
      <c r="H51" s="90"/>
      <c r="I51" s="91">
        <f t="shared" si="11"/>
        <v>0</v>
      </c>
      <c r="J51" s="89"/>
      <c r="K51" s="90">
        <v>1</v>
      </c>
      <c r="L51" s="91">
        <f t="shared" si="12"/>
        <v>6421.2</v>
      </c>
      <c r="M51" s="92"/>
      <c r="N51" s="90"/>
      <c r="O51" s="91">
        <f t="shared" si="13"/>
        <v>0</v>
      </c>
      <c r="P51" s="92"/>
      <c r="Q51" s="90"/>
      <c r="R51" s="91">
        <f t="shared" si="14"/>
        <v>0</v>
      </c>
    </row>
    <row r="52" spans="1:18" s="68" customFormat="1" ht="25.5" hidden="1" x14ac:dyDescent="0.2">
      <c r="A52" s="87" t="s">
        <v>835</v>
      </c>
      <c r="B52" s="88" t="s">
        <v>78</v>
      </c>
      <c r="C52" s="91">
        <f>'Planilha orçamentária'!M51</f>
        <v>265.89999999999998</v>
      </c>
      <c r="D52" s="89"/>
      <c r="E52" s="90"/>
      <c r="F52" s="91">
        <f t="shared" si="10"/>
        <v>0</v>
      </c>
      <c r="G52" s="89"/>
      <c r="H52" s="90">
        <v>1</v>
      </c>
      <c r="I52" s="91">
        <f t="shared" si="11"/>
        <v>265.89999999999998</v>
      </c>
      <c r="J52" s="89"/>
      <c r="K52" s="90"/>
      <c r="L52" s="91">
        <f t="shared" si="12"/>
        <v>0</v>
      </c>
      <c r="M52" s="92"/>
      <c r="N52" s="90"/>
      <c r="O52" s="91">
        <f t="shared" si="13"/>
        <v>0</v>
      </c>
      <c r="P52" s="92"/>
      <c r="Q52" s="90"/>
      <c r="R52" s="91">
        <f t="shared" si="14"/>
        <v>0</v>
      </c>
    </row>
    <row r="53" spans="1:18" s="68" customFormat="1" ht="25.5" hidden="1" x14ac:dyDescent="0.2">
      <c r="A53" s="87" t="s">
        <v>836</v>
      </c>
      <c r="B53" s="88" t="s">
        <v>80</v>
      </c>
      <c r="C53" s="91">
        <f>'Planilha orçamentária'!M52</f>
        <v>5938.4000000000005</v>
      </c>
      <c r="D53" s="89"/>
      <c r="E53" s="90">
        <v>1</v>
      </c>
      <c r="F53" s="91">
        <f t="shared" si="10"/>
        <v>5938.4000000000005</v>
      </c>
      <c r="G53" s="89"/>
      <c r="H53" s="90"/>
      <c r="I53" s="91">
        <f t="shared" si="11"/>
        <v>0</v>
      </c>
      <c r="J53" s="89"/>
      <c r="K53" s="90"/>
      <c r="L53" s="91">
        <f t="shared" si="12"/>
        <v>0</v>
      </c>
      <c r="M53" s="92"/>
      <c r="N53" s="90"/>
      <c r="O53" s="91">
        <f t="shared" si="13"/>
        <v>0</v>
      </c>
      <c r="P53" s="92"/>
      <c r="Q53" s="90"/>
      <c r="R53" s="91">
        <f t="shared" si="14"/>
        <v>0</v>
      </c>
    </row>
    <row r="54" spans="1:18" s="68" customFormat="1" ht="51" hidden="1" x14ac:dyDescent="0.2">
      <c r="A54" s="87" t="s">
        <v>837</v>
      </c>
      <c r="B54" s="88" t="s">
        <v>82</v>
      </c>
      <c r="C54" s="91">
        <f>'Planilha orçamentária'!M53</f>
        <v>3750.2552999999998</v>
      </c>
      <c r="D54" s="89"/>
      <c r="E54" s="90"/>
      <c r="F54" s="91">
        <f t="shared" si="10"/>
        <v>0</v>
      </c>
      <c r="G54" s="89"/>
      <c r="H54" s="90"/>
      <c r="I54" s="91">
        <f t="shared" si="11"/>
        <v>0</v>
      </c>
      <c r="J54" s="89"/>
      <c r="K54" s="90">
        <v>1</v>
      </c>
      <c r="L54" s="91">
        <f t="shared" si="12"/>
        <v>3750.2552999999998</v>
      </c>
      <c r="M54" s="92"/>
      <c r="N54" s="90"/>
      <c r="O54" s="91">
        <f t="shared" si="13"/>
        <v>0</v>
      </c>
      <c r="P54" s="92"/>
      <c r="Q54" s="90"/>
      <c r="R54" s="91">
        <f t="shared" si="14"/>
        <v>0</v>
      </c>
    </row>
    <row r="55" spans="1:18" s="68" customFormat="1" ht="51" hidden="1" x14ac:dyDescent="0.2">
      <c r="A55" s="87" t="s">
        <v>838</v>
      </c>
      <c r="B55" s="88" t="s">
        <v>84</v>
      </c>
      <c r="C55" s="91">
        <f>'Planilha orçamentária'!M54</f>
        <v>584.13599999999997</v>
      </c>
      <c r="D55" s="89"/>
      <c r="E55" s="90"/>
      <c r="F55" s="91">
        <f t="shared" si="10"/>
        <v>0</v>
      </c>
      <c r="G55" s="89"/>
      <c r="H55" s="90"/>
      <c r="I55" s="91">
        <f t="shared" si="11"/>
        <v>0</v>
      </c>
      <c r="J55" s="89"/>
      <c r="K55" s="90">
        <v>1</v>
      </c>
      <c r="L55" s="91">
        <f t="shared" si="12"/>
        <v>584.13599999999997</v>
      </c>
      <c r="M55" s="92"/>
      <c r="N55" s="90"/>
      <c r="O55" s="91">
        <f t="shared" si="13"/>
        <v>0</v>
      </c>
      <c r="P55" s="92"/>
      <c r="Q55" s="90"/>
      <c r="R55" s="91">
        <f t="shared" si="14"/>
        <v>0</v>
      </c>
    </row>
    <row r="56" spans="1:18" s="68" customFormat="1" ht="25.5" hidden="1" x14ac:dyDescent="0.2">
      <c r="A56" s="87" t="s">
        <v>839</v>
      </c>
      <c r="B56" s="88" t="s">
        <v>86</v>
      </c>
      <c r="C56" s="91">
        <f>'Planilha orçamentária'!M55</f>
        <v>2786.4749999999999</v>
      </c>
      <c r="D56" s="89"/>
      <c r="E56" s="90"/>
      <c r="F56" s="91">
        <f t="shared" si="10"/>
        <v>0</v>
      </c>
      <c r="G56" s="89"/>
      <c r="H56" s="90"/>
      <c r="I56" s="91">
        <f t="shared" si="11"/>
        <v>0</v>
      </c>
      <c r="J56" s="89"/>
      <c r="K56" s="90">
        <v>1</v>
      </c>
      <c r="L56" s="91">
        <f t="shared" si="12"/>
        <v>2786.4749999999999</v>
      </c>
      <c r="M56" s="92"/>
      <c r="N56" s="90"/>
      <c r="O56" s="91">
        <f t="shared" si="13"/>
        <v>0</v>
      </c>
      <c r="P56" s="92"/>
      <c r="Q56" s="90"/>
      <c r="R56" s="91">
        <f t="shared" si="14"/>
        <v>0</v>
      </c>
    </row>
    <row r="57" spans="1:18" s="68" customFormat="1" ht="38.25" hidden="1" x14ac:dyDescent="0.2">
      <c r="A57" s="87" t="s">
        <v>840</v>
      </c>
      <c r="B57" s="88" t="s">
        <v>88</v>
      </c>
      <c r="C57" s="91">
        <f>'Planilha orçamentária'!M56</f>
        <v>7016.32</v>
      </c>
      <c r="D57" s="89"/>
      <c r="E57" s="90"/>
      <c r="F57" s="91">
        <f t="shared" si="10"/>
        <v>0</v>
      </c>
      <c r="G57" s="89"/>
      <c r="H57" s="90">
        <v>1</v>
      </c>
      <c r="I57" s="91">
        <f t="shared" si="11"/>
        <v>7016.32</v>
      </c>
      <c r="J57" s="89"/>
      <c r="K57" s="90"/>
      <c r="L57" s="91">
        <f t="shared" si="12"/>
        <v>0</v>
      </c>
      <c r="M57" s="92"/>
      <c r="N57" s="90"/>
      <c r="O57" s="91">
        <f t="shared" si="13"/>
        <v>0</v>
      </c>
      <c r="P57" s="92"/>
      <c r="Q57" s="90"/>
      <c r="R57" s="91">
        <f t="shared" si="14"/>
        <v>0</v>
      </c>
    </row>
    <row r="58" spans="1:18" s="41" customFormat="1" x14ac:dyDescent="0.2">
      <c r="A58" s="100" t="s">
        <v>758</v>
      </c>
      <c r="B58" s="101" t="s">
        <v>89</v>
      </c>
      <c r="C58" s="104">
        <f>'Planilha orçamentária'!C57</f>
        <v>756.87399999999991</v>
      </c>
      <c r="D58" s="102"/>
      <c r="E58" s="103">
        <f>F58/$C58</f>
        <v>1</v>
      </c>
      <c r="F58" s="104">
        <f>SUM(F59:F60)</f>
        <v>756.87399999999991</v>
      </c>
      <c r="G58" s="105"/>
      <c r="H58" s="103"/>
      <c r="I58" s="104">
        <f>SUM(I59:I60)</f>
        <v>0</v>
      </c>
      <c r="J58" s="106"/>
      <c r="K58" s="103"/>
      <c r="L58" s="104">
        <f>SUM(L59:L60)</f>
        <v>0</v>
      </c>
      <c r="M58" s="107"/>
      <c r="N58" s="103"/>
      <c r="O58" s="104">
        <f>SUM(O59:O60)</f>
        <v>0</v>
      </c>
      <c r="P58" s="107"/>
      <c r="Q58" s="103"/>
      <c r="R58" s="104">
        <f>SUM(R59:R60)</f>
        <v>0</v>
      </c>
    </row>
    <row r="59" spans="1:18" s="68" customFormat="1" ht="25.5" hidden="1" x14ac:dyDescent="0.2">
      <c r="A59" s="87" t="s">
        <v>841</v>
      </c>
      <c r="B59" s="88" t="s">
        <v>91</v>
      </c>
      <c r="C59" s="91">
        <f>'Planilha orçamentária'!M58</f>
        <v>718.45399999999995</v>
      </c>
      <c r="D59" s="89"/>
      <c r="E59" s="90">
        <v>1</v>
      </c>
      <c r="F59" s="91">
        <f>E59*$C59</f>
        <v>718.45399999999995</v>
      </c>
      <c r="G59" s="89"/>
      <c r="H59" s="90"/>
      <c r="I59" s="91">
        <f>H59*$C59</f>
        <v>0</v>
      </c>
      <c r="J59" s="89"/>
      <c r="K59" s="90"/>
      <c r="L59" s="91">
        <f>K59*$C59</f>
        <v>0</v>
      </c>
      <c r="M59" s="92"/>
      <c r="N59" s="90"/>
      <c r="O59" s="91">
        <f>N59*$C59</f>
        <v>0</v>
      </c>
      <c r="P59" s="92"/>
      <c r="Q59" s="90"/>
      <c r="R59" s="91">
        <f>Q59*$C59</f>
        <v>0</v>
      </c>
    </row>
    <row r="60" spans="1:18" s="68" customFormat="1" ht="25.5" hidden="1" x14ac:dyDescent="0.2">
      <c r="A60" s="87" t="s">
        <v>843</v>
      </c>
      <c r="B60" s="88" t="s">
        <v>93</v>
      </c>
      <c r="C60" s="91">
        <f>'Planilha orçamentária'!M59</f>
        <v>38.42</v>
      </c>
      <c r="D60" s="89"/>
      <c r="E60" s="90">
        <v>1</v>
      </c>
      <c r="F60" s="91">
        <f>E60*$C60</f>
        <v>38.42</v>
      </c>
      <c r="G60" s="89"/>
      <c r="H60" s="90"/>
      <c r="I60" s="91">
        <f>H60*$C60</f>
        <v>0</v>
      </c>
      <c r="J60" s="89"/>
      <c r="K60" s="90"/>
      <c r="L60" s="91">
        <f>K60*$C60</f>
        <v>0</v>
      </c>
      <c r="M60" s="92"/>
      <c r="N60" s="90"/>
      <c r="O60" s="91">
        <f>N60*$C60</f>
        <v>0</v>
      </c>
      <c r="P60" s="92"/>
      <c r="Q60" s="90"/>
      <c r="R60" s="91">
        <f>Q60*$C60</f>
        <v>0</v>
      </c>
    </row>
    <row r="61" spans="1:18" s="41" customFormat="1" x14ac:dyDescent="0.2">
      <c r="A61" s="122" t="s">
        <v>801</v>
      </c>
      <c r="B61" s="123" t="s">
        <v>94</v>
      </c>
      <c r="C61" s="126">
        <f>'Planilha orçamentária'!C60</f>
        <v>4663.5607</v>
      </c>
      <c r="D61" s="124"/>
      <c r="E61" s="125">
        <f>F61/$C61</f>
        <v>0.7412732721587606</v>
      </c>
      <c r="F61" s="126">
        <f>SUM(F62:F70)</f>
        <v>3456.9729000000002</v>
      </c>
      <c r="G61" s="127"/>
      <c r="H61" s="125">
        <f>I61/$C61</f>
        <v>0.19953530357179655</v>
      </c>
      <c r="I61" s="126">
        <f>SUM(I62:I70)</f>
        <v>930.54500000000007</v>
      </c>
      <c r="J61" s="128"/>
      <c r="K61" s="125">
        <f>L61/$C61</f>
        <v>5.9191424269442877E-2</v>
      </c>
      <c r="L61" s="126">
        <f>SUM(L62:L70)</f>
        <v>276.0428</v>
      </c>
      <c r="M61" s="129"/>
      <c r="N61" s="125">
        <f>O61/$C61</f>
        <v>0</v>
      </c>
      <c r="O61" s="126">
        <f>SUM(O62:O70)</f>
        <v>0</v>
      </c>
      <c r="P61" s="129"/>
      <c r="Q61" s="125">
        <f>R61/$C61</f>
        <v>0</v>
      </c>
      <c r="R61" s="126">
        <f>SUM(R62:R70)</f>
        <v>0</v>
      </c>
    </row>
    <row r="62" spans="1:18" s="68" customFormat="1" ht="38.25" hidden="1" x14ac:dyDescent="0.2">
      <c r="A62" s="87" t="s">
        <v>844</v>
      </c>
      <c r="B62" s="88" t="s">
        <v>96</v>
      </c>
      <c r="C62" s="91">
        <f>'Planilha orçamentária'!M61</f>
        <v>1271.6724999999999</v>
      </c>
      <c r="D62" s="89"/>
      <c r="E62" s="90">
        <v>1</v>
      </c>
      <c r="F62" s="91">
        <f t="shared" ref="F62:F70" si="15">E62*$C62</f>
        <v>1271.6724999999999</v>
      </c>
      <c r="G62" s="89"/>
      <c r="H62" s="90"/>
      <c r="I62" s="91">
        <f t="shared" ref="I62:I70" si="16">H62*$C62</f>
        <v>0</v>
      </c>
      <c r="J62" s="89"/>
      <c r="K62" s="90"/>
      <c r="L62" s="91">
        <f t="shared" ref="L62:L70" si="17">K62*$C62</f>
        <v>0</v>
      </c>
      <c r="M62" s="92"/>
      <c r="N62" s="90"/>
      <c r="O62" s="91">
        <f t="shared" ref="O62:O70" si="18">N62*$C62</f>
        <v>0</v>
      </c>
      <c r="P62" s="92"/>
      <c r="Q62" s="90"/>
      <c r="R62" s="91">
        <f t="shared" ref="R62:R70" si="19">Q62*$C62</f>
        <v>0</v>
      </c>
    </row>
    <row r="63" spans="1:18" s="68" customFormat="1" ht="51" hidden="1" x14ac:dyDescent="0.2">
      <c r="A63" s="87" t="s">
        <v>845</v>
      </c>
      <c r="B63" s="88" t="s">
        <v>98</v>
      </c>
      <c r="C63" s="91">
        <f>'Planilha orçamentária'!M62</f>
        <v>173.94</v>
      </c>
      <c r="D63" s="89"/>
      <c r="E63" s="90">
        <v>1</v>
      </c>
      <c r="F63" s="91">
        <f t="shared" si="15"/>
        <v>173.94</v>
      </c>
      <c r="G63" s="89"/>
      <c r="H63" s="90"/>
      <c r="I63" s="91">
        <f t="shared" si="16"/>
        <v>0</v>
      </c>
      <c r="J63" s="89"/>
      <c r="K63" s="90"/>
      <c r="L63" s="91">
        <f t="shared" si="17"/>
        <v>0</v>
      </c>
      <c r="M63" s="92"/>
      <c r="N63" s="90"/>
      <c r="O63" s="91">
        <f t="shared" si="18"/>
        <v>0</v>
      </c>
      <c r="P63" s="92"/>
      <c r="Q63" s="90"/>
      <c r="R63" s="91">
        <f t="shared" si="19"/>
        <v>0</v>
      </c>
    </row>
    <row r="64" spans="1:18" s="68" customFormat="1" hidden="1" x14ac:dyDescent="0.2">
      <c r="A64" s="87" t="s">
        <v>846</v>
      </c>
      <c r="B64" s="88" t="s">
        <v>100</v>
      </c>
      <c r="C64" s="91">
        <f>'Planilha orçamentária'!M63</f>
        <v>916.82319999999982</v>
      </c>
      <c r="D64" s="89"/>
      <c r="E64" s="90">
        <v>1</v>
      </c>
      <c r="F64" s="91">
        <f t="shared" si="15"/>
        <v>916.82319999999982</v>
      </c>
      <c r="G64" s="89"/>
      <c r="H64" s="90"/>
      <c r="I64" s="91">
        <f t="shared" si="16"/>
        <v>0</v>
      </c>
      <c r="J64" s="89"/>
      <c r="K64" s="90"/>
      <c r="L64" s="91">
        <f t="shared" si="17"/>
        <v>0</v>
      </c>
      <c r="M64" s="92"/>
      <c r="N64" s="90"/>
      <c r="O64" s="91">
        <f t="shared" si="18"/>
        <v>0</v>
      </c>
      <c r="P64" s="92"/>
      <c r="Q64" s="90"/>
      <c r="R64" s="91">
        <f t="shared" si="19"/>
        <v>0</v>
      </c>
    </row>
    <row r="65" spans="1:18" s="68" customFormat="1" hidden="1" x14ac:dyDescent="0.2">
      <c r="A65" s="87" t="s">
        <v>847</v>
      </c>
      <c r="B65" s="88" t="s">
        <v>102</v>
      </c>
      <c r="C65" s="91">
        <f>'Planilha orçamentária'!M64</f>
        <v>159.98719999999997</v>
      </c>
      <c r="D65" s="89"/>
      <c r="E65" s="90">
        <v>1</v>
      </c>
      <c r="F65" s="91">
        <f t="shared" si="15"/>
        <v>159.98719999999997</v>
      </c>
      <c r="G65" s="89"/>
      <c r="H65" s="90"/>
      <c r="I65" s="91">
        <f t="shared" si="16"/>
        <v>0</v>
      </c>
      <c r="J65" s="89"/>
      <c r="K65" s="90"/>
      <c r="L65" s="91">
        <f t="shared" si="17"/>
        <v>0</v>
      </c>
      <c r="M65" s="92"/>
      <c r="N65" s="90"/>
      <c r="O65" s="91">
        <f t="shared" si="18"/>
        <v>0</v>
      </c>
      <c r="P65" s="92"/>
      <c r="Q65" s="90"/>
      <c r="R65" s="91">
        <f t="shared" si="19"/>
        <v>0</v>
      </c>
    </row>
    <row r="66" spans="1:18" s="68" customFormat="1" ht="25.5" hidden="1" x14ac:dyDescent="0.2">
      <c r="A66" s="87" t="s">
        <v>848</v>
      </c>
      <c r="B66" s="88" t="s">
        <v>104</v>
      </c>
      <c r="C66" s="91">
        <f>'Planilha orçamentária'!M65</f>
        <v>276.0428</v>
      </c>
      <c r="D66" s="89"/>
      <c r="E66" s="90"/>
      <c r="F66" s="91">
        <f t="shared" si="15"/>
        <v>0</v>
      </c>
      <c r="G66" s="89"/>
      <c r="H66" s="90"/>
      <c r="I66" s="91">
        <f t="shared" si="16"/>
        <v>0</v>
      </c>
      <c r="J66" s="89"/>
      <c r="K66" s="90">
        <v>1</v>
      </c>
      <c r="L66" s="91">
        <f t="shared" si="17"/>
        <v>276.0428</v>
      </c>
      <c r="M66" s="92"/>
      <c r="N66" s="90"/>
      <c r="O66" s="91">
        <f t="shared" si="18"/>
        <v>0</v>
      </c>
      <c r="P66" s="92"/>
      <c r="Q66" s="90"/>
      <c r="R66" s="91">
        <f t="shared" si="19"/>
        <v>0</v>
      </c>
    </row>
    <row r="67" spans="1:18" s="68" customFormat="1" hidden="1" x14ac:dyDescent="0.2">
      <c r="A67" s="87" t="s">
        <v>849</v>
      </c>
      <c r="B67" s="88" t="s">
        <v>106</v>
      </c>
      <c r="C67" s="91">
        <f>'Planilha orçamentária'!M66</f>
        <v>128.82</v>
      </c>
      <c r="D67" s="89"/>
      <c r="E67" s="90">
        <v>1</v>
      </c>
      <c r="F67" s="91">
        <f t="shared" si="15"/>
        <v>128.82</v>
      </c>
      <c r="G67" s="89"/>
      <c r="H67" s="90"/>
      <c r="I67" s="91">
        <f t="shared" si="16"/>
        <v>0</v>
      </c>
      <c r="J67" s="89"/>
      <c r="K67" s="90"/>
      <c r="L67" s="91">
        <f t="shared" si="17"/>
        <v>0</v>
      </c>
      <c r="M67" s="92"/>
      <c r="N67" s="90"/>
      <c r="O67" s="91">
        <f t="shared" si="18"/>
        <v>0</v>
      </c>
      <c r="P67" s="92"/>
      <c r="Q67" s="90"/>
      <c r="R67" s="91">
        <f t="shared" si="19"/>
        <v>0</v>
      </c>
    </row>
    <row r="68" spans="1:18" s="68" customFormat="1" ht="51" hidden="1" x14ac:dyDescent="0.2">
      <c r="A68" s="87" t="s">
        <v>850</v>
      </c>
      <c r="B68" s="88" t="s">
        <v>108</v>
      </c>
      <c r="C68" s="91">
        <f>'Planilha orçamentária'!M67</f>
        <v>274.3</v>
      </c>
      <c r="D68" s="89"/>
      <c r="E68" s="90">
        <v>1</v>
      </c>
      <c r="F68" s="91">
        <f t="shared" si="15"/>
        <v>274.3</v>
      </c>
      <c r="G68" s="89"/>
      <c r="H68" s="90"/>
      <c r="I68" s="91">
        <f t="shared" si="16"/>
        <v>0</v>
      </c>
      <c r="J68" s="89"/>
      <c r="K68" s="90"/>
      <c r="L68" s="91">
        <f t="shared" si="17"/>
        <v>0</v>
      </c>
      <c r="M68" s="92"/>
      <c r="N68" s="90"/>
      <c r="O68" s="91">
        <f t="shared" si="18"/>
        <v>0</v>
      </c>
      <c r="P68" s="92"/>
      <c r="Q68" s="90"/>
      <c r="R68" s="91">
        <f t="shared" si="19"/>
        <v>0</v>
      </c>
    </row>
    <row r="69" spans="1:18" s="68" customFormat="1" ht="38.25" hidden="1" x14ac:dyDescent="0.2">
      <c r="A69" s="87" t="s">
        <v>851</v>
      </c>
      <c r="B69" s="88" t="s">
        <v>110</v>
      </c>
      <c r="C69" s="91">
        <f>'Planilha orçamentária'!M68</f>
        <v>531.42999999999995</v>
      </c>
      <c r="D69" s="89"/>
      <c r="E69" s="90">
        <v>1</v>
      </c>
      <c r="F69" s="91">
        <f t="shared" si="15"/>
        <v>531.42999999999995</v>
      </c>
      <c r="G69" s="89"/>
      <c r="H69" s="90"/>
      <c r="I69" s="91">
        <f t="shared" si="16"/>
        <v>0</v>
      </c>
      <c r="J69" s="89"/>
      <c r="K69" s="90"/>
      <c r="L69" s="91">
        <f t="shared" si="17"/>
        <v>0</v>
      </c>
      <c r="M69" s="92"/>
      <c r="N69" s="90"/>
      <c r="O69" s="91">
        <f t="shared" si="18"/>
        <v>0</v>
      </c>
      <c r="P69" s="92"/>
      <c r="Q69" s="90"/>
      <c r="R69" s="91">
        <f t="shared" si="19"/>
        <v>0</v>
      </c>
    </row>
    <row r="70" spans="1:18" s="68" customFormat="1" ht="25.5" hidden="1" x14ac:dyDescent="0.2">
      <c r="A70" s="87" t="s">
        <v>852</v>
      </c>
      <c r="B70" s="88" t="s">
        <v>112</v>
      </c>
      <c r="C70" s="91">
        <f>'Planilha orçamentária'!M69</f>
        <v>930.54500000000007</v>
      </c>
      <c r="D70" s="89"/>
      <c r="E70" s="90"/>
      <c r="F70" s="91">
        <f t="shared" si="15"/>
        <v>0</v>
      </c>
      <c r="G70" s="89"/>
      <c r="H70" s="90">
        <v>1</v>
      </c>
      <c r="I70" s="91">
        <f t="shared" si="16"/>
        <v>930.54500000000007</v>
      </c>
      <c r="J70" s="89"/>
      <c r="K70" s="90"/>
      <c r="L70" s="91">
        <f t="shared" si="17"/>
        <v>0</v>
      </c>
      <c r="M70" s="92"/>
      <c r="N70" s="90"/>
      <c r="O70" s="91">
        <f t="shared" si="18"/>
        <v>0</v>
      </c>
      <c r="P70" s="92"/>
      <c r="Q70" s="90"/>
      <c r="R70" s="91">
        <f t="shared" si="19"/>
        <v>0</v>
      </c>
    </row>
    <row r="71" spans="1:18" s="41" customFormat="1" x14ac:dyDescent="0.2">
      <c r="A71" s="100" t="s">
        <v>802</v>
      </c>
      <c r="B71" s="101" t="s">
        <v>113</v>
      </c>
      <c r="C71" s="104">
        <f>'Planilha orçamentária'!C70</f>
        <v>9070.0400000000009</v>
      </c>
      <c r="D71" s="102"/>
      <c r="E71" s="103">
        <f>F71/$C71</f>
        <v>0</v>
      </c>
      <c r="F71" s="104">
        <f>SUM(F72:F75)</f>
        <v>0</v>
      </c>
      <c r="G71" s="105"/>
      <c r="H71" s="103">
        <f>I71/$C71</f>
        <v>1</v>
      </c>
      <c r="I71" s="104">
        <f>SUM(I72:I75)</f>
        <v>9070.0400000000009</v>
      </c>
      <c r="J71" s="106"/>
      <c r="K71" s="103">
        <f>L71/$C71</f>
        <v>0</v>
      </c>
      <c r="L71" s="104">
        <f>SUM(L72:L75)</f>
        <v>0</v>
      </c>
      <c r="M71" s="107"/>
      <c r="N71" s="103">
        <f>O71/$C71</f>
        <v>0</v>
      </c>
      <c r="O71" s="104">
        <f>SUM(O72:O75)</f>
        <v>0</v>
      </c>
      <c r="P71" s="107"/>
      <c r="Q71" s="103">
        <f>R71/$C71</f>
        <v>0</v>
      </c>
      <c r="R71" s="104">
        <f>SUM(R72:R75)</f>
        <v>0</v>
      </c>
    </row>
    <row r="72" spans="1:18" s="68" customFormat="1" ht="63.75" hidden="1" x14ac:dyDescent="0.2">
      <c r="A72" s="87" t="s">
        <v>853</v>
      </c>
      <c r="B72" s="88" t="s">
        <v>115</v>
      </c>
      <c r="C72" s="91">
        <f>'Planilha orçamentária'!M71</f>
        <v>1455.02</v>
      </c>
      <c r="D72" s="89"/>
      <c r="E72" s="90"/>
      <c r="F72" s="91">
        <f>E72*$C72</f>
        <v>0</v>
      </c>
      <c r="G72" s="89"/>
      <c r="H72" s="90">
        <v>1</v>
      </c>
      <c r="I72" s="91">
        <f>H72*$C72</f>
        <v>1455.02</v>
      </c>
      <c r="J72" s="89"/>
      <c r="K72" s="90"/>
      <c r="L72" s="91">
        <f>K72*$C72</f>
        <v>0</v>
      </c>
      <c r="M72" s="92"/>
      <c r="N72" s="90"/>
      <c r="O72" s="91">
        <f>N72*$C72</f>
        <v>0</v>
      </c>
      <c r="P72" s="92"/>
      <c r="Q72" s="90"/>
      <c r="R72" s="91">
        <f>Q72*$C72</f>
        <v>0</v>
      </c>
    </row>
    <row r="73" spans="1:18" s="68" customFormat="1" ht="51" hidden="1" x14ac:dyDescent="0.2">
      <c r="A73" s="87" t="s">
        <v>813</v>
      </c>
      <c r="B73" s="88" t="s">
        <v>117</v>
      </c>
      <c r="C73" s="91">
        <f>'Planilha orçamentária'!M72</f>
        <v>4741.24</v>
      </c>
      <c r="D73" s="89"/>
      <c r="E73" s="90"/>
      <c r="F73" s="91">
        <f>E73*$C73</f>
        <v>0</v>
      </c>
      <c r="G73" s="89"/>
      <c r="H73" s="90">
        <v>1</v>
      </c>
      <c r="I73" s="91">
        <f>H73*$C73</f>
        <v>4741.24</v>
      </c>
      <c r="J73" s="89"/>
      <c r="K73" s="90"/>
      <c r="L73" s="91">
        <f>K73*$C73</f>
        <v>0</v>
      </c>
      <c r="M73" s="92"/>
      <c r="N73" s="90"/>
      <c r="O73" s="91">
        <f>N73*$C73</f>
        <v>0</v>
      </c>
      <c r="P73" s="92"/>
      <c r="Q73" s="90"/>
      <c r="R73" s="91">
        <f>Q73*$C73</f>
        <v>0</v>
      </c>
    </row>
    <row r="74" spans="1:18" s="68" customFormat="1" ht="25.5" hidden="1" x14ac:dyDescent="0.2">
      <c r="A74" s="87" t="s">
        <v>854</v>
      </c>
      <c r="B74" s="88" t="s">
        <v>119</v>
      </c>
      <c r="C74" s="91">
        <f>'Planilha orçamentária'!M73</f>
        <v>246.84</v>
      </c>
      <c r="D74" s="89"/>
      <c r="E74" s="90"/>
      <c r="F74" s="91">
        <f>E74*$C74</f>
        <v>0</v>
      </c>
      <c r="G74" s="89"/>
      <c r="H74" s="90">
        <v>1</v>
      </c>
      <c r="I74" s="91">
        <f>H74*$C74</f>
        <v>246.84</v>
      </c>
      <c r="J74" s="89"/>
      <c r="K74" s="90"/>
      <c r="L74" s="91">
        <f>K74*$C74</f>
        <v>0</v>
      </c>
      <c r="M74" s="92"/>
      <c r="N74" s="90"/>
      <c r="O74" s="91">
        <f>N74*$C74</f>
        <v>0</v>
      </c>
      <c r="P74" s="92"/>
      <c r="Q74" s="90"/>
      <c r="R74" s="91">
        <f>Q74*$C74</f>
        <v>0</v>
      </c>
    </row>
    <row r="75" spans="1:18" s="68" customFormat="1" ht="51" hidden="1" x14ac:dyDescent="0.2">
      <c r="A75" s="87" t="s">
        <v>855</v>
      </c>
      <c r="B75" s="88" t="s">
        <v>121</v>
      </c>
      <c r="C75" s="91">
        <f>'Planilha orçamentária'!M74</f>
        <v>2626.94</v>
      </c>
      <c r="D75" s="89"/>
      <c r="E75" s="90"/>
      <c r="F75" s="91">
        <f>E75*$C75</f>
        <v>0</v>
      </c>
      <c r="G75" s="89"/>
      <c r="H75" s="90">
        <v>1</v>
      </c>
      <c r="I75" s="91">
        <f>H75*$C75</f>
        <v>2626.94</v>
      </c>
      <c r="J75" s="89"/>
      <c r="K75" s="90"/>
      <c r="L75" s="91">
        <f>K75*$C75</f>
        <v>0</v>
      </c>
      <c r="M75" s="92"/>
      <c r="N75" s="90"/>
      <c r="O75" s="91">
        <f>N75*$C75</f>
        <v>0</v>
      </c>
      <c r="P75" s="92"/>
      <c r="Q75" s="90"/>
      <c r="R75" s="91">
        <f>Q75*$C75</f>
        <v>0</v>
      </c>
    </row>
    <row r="76" spans="1:18" s="41" customFormat="1" x14ac:dyDescent="0.2">
      <c r="A76" s="122" t="s">
        <v>803</v>
      </c>
      <c r="B76" s="123" t="s">
        <v>122</v>
      </c>
      <c r="C76" s="126">
        <f>'Planilha orçamentária'!C75</f>
        <v>2231.6</v>
      </c>
      <c r="D76" s="124"/>
      <c r="E76" s="125">
        <f>F76/$C76</f>
        <v>0</v>
      </c>
      <c r="F76" s="126">
        <f>SUM(F77:F78)</f>
        <v>0</v>
      </c>
      <c r="G76" s="127"/>
      <c r="H76" s="125">
        <f>I76/$C76</f>
        <v>0.89129772360638115</v>
      </c>
      <c r="I76" s="126">
        <f>SUM(I77:I78)</f>
        <v>1989.02</v>
      </c>
      <c r="J76" s="128"/>
      <c r="K76" s="125">
        <f>L76/$C76</f>
        <v>0</v>
      </c>
      <c r="L76" s="126">
        <f>SUM(L77:L78)</f>
        <v>0</v>
      </c>
      <c r="M76" s="129"/>
      <c r="N76" s="125">
        <f>O76/$C76</f>
        <v>0.10870227639361894</v>
      </c>
      <c r="O76" s="126">
        <f>SUM(O77:O78)</f>
        <v>242.58</v>
      </c>
      <c r="P76" s="129"/>
      <c r="Q76" s="125">
        <f>R76/$C76</f>
        <v>0</v>
      </c>
      <c r="R76" s="126">
        <f>SUM(R77:R78)</f>
        <v>0</v>
      </c>
    </row>
    <row r="77" spans="1:18" s="68" customFormat="1" ht="51" hidden="1" x14ac:dyDescent="0.2">
      <c r="A77" s="87" t="s">
        <v>856</v>
      </c>
      <c r="B77" s="88" t="s">
        <v>124</v>
      </c>
      <c r="C77" s="91">
        <f>'Planilha orçamentária'!M76</f>
        <v>1989.02</v>
      </c>
      <c r="D77" s="89"/>
      <c r="E77" s="90"/>
      <c r="F77" s="91">
        <f>E77*$C77</f>
        <v>0</v>
      </c>
      <c r="G77" s="89"/>
      <c r="H77" s="90">
        <v>1</v>
      </c>
      <c r="I77" s="91">
        <f>H77*$C77</f>
        <v>1989.02</v>
      </c>
      <c r="J77" s="89"/>
      <c r="K77" s="90"/>
      <c r="L77" s="91">
        <f>K77*$C77</f>
        <v>0</v>
      </c>
      <c r="M77" s="92"/>
      <c r="N77" s="90"/>
      <c r="O77" s="91">
        <f>N77*$C77</f>
        <v>0</v>
      </c>
      <c r="P77" s="92"/>
      <c r="Q77" s="90"/>
      <c r="R77" s="91">
        <f>Q77*$C77</f>
        <v>0</v>
      </c>
    </row>
    <row r="78" spans="1:18" s="68" customFormat="1" ht="51" hidden="1" x14ac:dyDescent="0.2">
      <c r="A78" s="87" t="s">
        <v>814</v>
      </c>
      <c r="B78" s="88" t="s">
        <v>126</v>
      </c>
      <c r="C78" s="91">
        <f>'Planilha orçamentária'!M77</f>
        <v>242.58</v>
      </c>
      <c r="D78" s="89"/>
      <c r="E78" s="90"/>
      <c r="F78" s="91">
        <f>E78*$C78</f>
        <v>0</v>
      </c>
      <c r="G78" s="89"/>
      <c r="H78" s="90"/>
      <c r="I78" s="91">
        <f>H78*$C78</f>
        <v>0</v>
      </c>
      <c r="J78" s="89"/>
      <c r="K78" s="90"/>
      <c r="L78" s="91">
        <f>K78*$C78</f>
        <v>0</v>
      </c>
      <c r="M78" s="92"/>
      <c r="N78" s="90">
        <v>1</v>
      </c>
      <c r="O78" s="91">
        <f>N78*$C78</f>
        <v>242.58</v>
      </c>
      <c r="P78" s="92"/>
      <c r="Q78" s="90"/>
      <c r="R78" s="91">
        <f>Q78*$C78</f>
        <v>0</v>
      </c>
    </row>
    <row r="79" spans="1:18" s="41" customFormat="1" x14ac:dyDescent="0.2">
      <c r="A79" s="100" t="s">
        <v>804</v>
      </c>
      <c r="B79" s="101" t="s">
        <v>127</v>
      </c>
      <c r="C79" s="104">
        <f>'Planilha orçamentária'!C78</f>
        <v>3146.78</v>
      </c>
      <c r="D79" s="102"/>
      <c r="E79" s="103">
        <f>F79/$C79</f>
        <v>0</v>
      </c>
      <c r="F79" s="104">
        <f>SUM(F80)</f>
        <v>0</v>
      </c>
      <c r="G79" s="105"/>
      <c r="H79" s="103">
        <f>I79/$C79</f>
        <v>0</v>
      </c>
      <c r="I79" s="104">
        <f>SUM(I80)</f>
        <v>0</v>
      </c>
      <c r="J79" s="106"/>
      <c r="K79" s="103">
        <f>L79/$C79</f>
        <v>1</v>
      </c>
      <c r="L79" s="104">
        <f>SUM(L80)</f>
        <v>3146.78</v>
      </c>
      <c r="M79" s="107"/>
      <c r="N79" s="103">
        <f>O79/$C79</f>
        <v>0</v>
      </c>
      <c r="O79" s="104">
        <f>SUM(O80)</f>
        <v>0</v>
      </c>
      <c r="P79" s="107"/>
      <c r="Q79" s="103">
        <f>R79/$C79</f>
        <v>0</v>
      </c>
      <c r="R79" s="104">
        <f>SUM(R80)</f>
        <v>0</v>
      </c>
    </row>
    <row r="80" spans="1:18" s="68" customFormat="1" ht="51" hidden="1" x14ac:dyDescent="0.2">
      <c r="A80" s="87" t="s">
        <v>857</v>
      </c>
      <c r="B80" s="88" t="s">
        <v>129</v>
      </c>
      <c r="C80" s="91">
        <f>'Planilha orçamentária'!M79</f>
        <v>3146.78</v>
      </c>
      <c r="D80" s="89"/>
      <c r="E80" s="90"/>
      <c r="F80" s="91">
        <f>E80*$C80</f>
        <v>0</v>
      </c>
      <c r="G80" s="89"/>
      <c r="H80" s="90"/>
      <c r="I80" s="91">
        <f>H80*$C80</f>
        <v>0</v>
      </c>
      <c r="J80" s="89"/>
      <c r="K80" s="90">
        <v>1</v>
      </c>
      <c r="L80" s="91">
        <f>K80*$C80</f>
        <v>3146.78</v>
      </c>
      <c r="M80" s="92"/>
      <c r="N80" s="90"/>
      <c r="O80" s="91">
        <f>N80*$C80</f>
        <v>0</v>
      </c>
      <c r="P80" s="92"/>
      <c r="Q80" s="90"/>
      <c r="R80" s="91">
        <f>Q80*$C80</f>
        <v>0</v>
      </c>
    </row>
    <row r="81" spans="1:18" s="41" customFormat="1" x14ac:dyDescent="0.2">
      <c r="A81" s="122" t="s">
        <v>805</v>
      </c>
      <c r="B81" s="123" t="s">
        <v>130</v>
      </c>
      <c r="C81" s="126">
        <f>'Planilha orçamentária'!C80</f>
        <v>2829.25</v>
      </c>
      <c r="D81" s="124"/>
      <c r="E81" s="125">
        <f>F81/$C81</f>
        <v>0</v>
      </c>
      <c r="F81" s="126">
        <f>SUM(F82:F83)</f>
        <v>0</v>
      </c>
      <c r="G81" s="127"/>
      <c r="H81" s="125">
        <f>I81/$C81</f>
        <v>0</v>
      </c>
      <c r="I81" s="126">
        <f>SUM(I82:I83)</f>
        <v>0</v>
      </c>
      <c r="J81" s="128"/>
      <c r="K81" s="125">
        <f>L81/$C81</f>
        <v>1</v>
      </c>
      <c r="L81" s="126">
        <f>SUM(L82:L83)</f>
        <v>2829.25</v>
      </c>
      <c r="M81" s="129"/>
      <c r="N81" s="125">
        <f>O81/$C81</f>
        <v>0</v>
      </c>
      <c r="O81" s="126">
        <f>SUM(O82:O83)</f>
        <v>0</v>
      </c>
      <c r="P81" s="129"/>
      <c r="Q81" s="125">
        <f>R81/$C81</f>
        <v>0</v>
      </c>
      <c r="R81" s="126">
        <f>SUM(R82:R83)</f>
        <v>0</v>
      </c>
    </row>
    <row r="82" spans="1:18" s="68" customFormat="1" ht="51" hidden="1" x14ac:dyDescent="0.2">
      <c r="A82" s="87" t="s">
        <v>858</v>
      </c>
      <c r="B82" s="88" t="s">
        <v>132</v>
      </c>
      <c r="C82" s="91">
        <f>'Planilha orçamentária'!M81</f>
        <v>1576</v>
      </c>
      <c r="D82" s="89"/>
      <c r="E82" s="90"/>
      <c r="F82" s="91">
        <f>E82*$C82</f>
        <v>0</v>
      </c>
      <c r="G82" s="89"/>
      <c r="H82" s="90"/>
      <c r="I82" s="91">
        <f>H82*$C82</f>
        <v>0</v>
      </c>
      <c r="J82" s="89"/>
      <c r="K82" s="90">
        <v>1</v>
      </c>
      <c r="L82" s="91">
        <f>K82*$C82</f>
        <v>1576</v>
      </c>
      <c r="M82" s="92"/>
      <c r="N82" s="90"/>
      <c r="O82" s="91">
        <f>N82*$C82</f>
        <v>0</v>
      </c>
      <c r="P82" s="92"/>
      <c r="Q82" s="90"/>
      <c r="R82" s="91">
        <f>Q82*$C82</f>
        <v>0</v>
      </c>
    </row>
    <row r="83" spans="1:18" s="68" customFormat="1" ht="38.25" hidden="1" x14ac:dyDescent="0.2">
      <c r="A83" s="87" t="s">
        <v>859</v>
      </c>
      <c r="B83" s="88" t="s">
        <v>134</v>
      </c>
      <c r="C83" s="91">
        <f>'Planilha orçamentária'!M82</f>
        <v>1253.25</v>
      </c>
      <c r="D83" s="89"/>
      <c r="E83" s="90"/>
      <c r="F83" s="91">
        <f>E83*$C83</f>
        <v>0</v>
      </c>
      <c r="G83" s="89"/>
      <c r="H83" s="90"/>
      <c r="I83" s="91">
        <f>H83*$C83</f>
        <v>0</v>
      </c>
      <c r="J83" s="89"/>
      <c r="K83" s="90">
        <v>1</v>
      </c>
      <c r="L83" s="91">
        <f>K83*$C83</f>
        <v>1253.25</v>
      </c>
      <c r="M83" s="92"/>
      <c r="N83" s="90"/>
      <c r="O83" s="91">
        <f>N83*$C83</f>
        <v>0</v>
      </c>
      <c r="P83" s="92"/>
      <c r="Q83" s="90"/>
      <c r="R83" s="91">
        <f>Q83*$C83</f>
        <v>0</v>
      </c>
    </row>
    <row r="84" spans="1:18" s="41" customFormat="1" x14ac:dyDescent="0.2">
      <c r="A84" s="100" t="s">
        <v>806</v>
      </c>
      <c r="B84" s="101" t="s">
        <v>136</v>
      </c>
      <c r="C84" s="104">
        <f>'Planilha orçamentária'!C83</f>
        <v>3058.2165</v>
      </c>
      <c r="D84" s="102"/>
      <c r="E84" s="103">
        <f>F84/$C84</f>
        <v>0</v>
      </c>
      <c r="F84" s="104">
        <f>SUM(F85:F90)</f>
        <v>0</v>
      </c>
      <c r="G84" s="105"/>
      <c r="H84" s="103">
        <f>I84/$C84</f>
        <v>0.1136203731815586</v>
      </c>
      <c r="I84" s="104">
        <f>SUM(I85:I90)</f>
        <v>347.47570000000002</v>
      </c>
      <c r="J84" s="106"/>
      <c r="K84" s="103">
        <f>L84/$C84</f>
        <v>0.8863796268184414</v>
      </c>
      <c r="L84" s="104">
        <f>SUM(L85:L90)</f>
        <v>2710.7408</v>
      </c>
      <c r="M84" s="107"/>
      <c r="N84" s="103">
        <f>O84/$C84</f>
        <v>0</v>
      </c>
      <c r="O84" s="104">
        <f>SUM(O85:O90)</f>
        <v>0</v>
      </c>
      <c r="P84" s="107"/>
      <c r="Q84" s="103">
        <f>R84/$C84</f>
        <v>0</v>
      </c>
      <c r="R84" s="104">
        <f>SUM(R85:R90)</f>
        <v>0</v>
      </c>
    </row>
    <row r="85" spans="1:18" s="68" customFormat="1" ht="38.25" hidden="1" x14ac:dyDescent="0.2">
      <c r="A85" s="87" t="s">
        <v>860</v>
      </c>
      <c r="B85" s="88" t="s">
        <v>138</v>
      </c>
      <c r="C85" s="91">
        <f>'Planilha orçamentária'!M84</f>
        <v>217.0138</v>
      </c>
      <c r="D85" s="89"/>
      <c r="E85" s="90"/>
      <c r="F85" s="91">
        <f t="shared" ref="F85:F90" si="20">E85*$C85</f>
        <v>0</v>
      </c>
      <c r="G85" s="89"/>
      <c r="H85" s="90"/>
      <c r="I85" s="91">
        <f t="shared" ref="I85:I90" si="21">H85*$C85</f>
        <v>0</v>
      </c>
      <c r="J85" s="89"/>
      <c r="K85" s="90">
        <v>1</v>
      </c>
      <c r="L85" s="91">
        <f t="shared" ref="L85:L90" si="22">K85*$C85</f>
        <v>217.0138</v>
      </c>
      <c r="M85" s="92"/>
      <c r="N85" s="90"/>
      <c r="O85" s="91">
        <f t="shared" ref="O85:O90" si="23">N85*$C85</f>
        <v>0</v>
      </c>
      <c r="P85" s="92"/>
      <c r="Q85" s="90"/>
      <c r="R85" s="91">
        <f t="shared" ref="R85:R90" si="24">Q85*$C85</f>
        <v>0</v>
      </c>
    </row>
    <row r="86" spans="1:18" s="68" customFormat="1" ht="76.5" hidden="1" x14ac:dyDescent="0.2">
      <c r="A86" s="87" t="s">
        <v>862</v>
      </c>
      <c r="B86" s="88" t="s">
        <v>140</v>
      </c>
      <c r="C86" s="91">
        <f>'Planilha orçamentária'!M85</f>
        <v>1103.18</v>
      </c>
      <c r="D86" s="89"/>
      <c r="E86" s="90"/>
      <c r="F86" s="91">
        <f t="shared" si="20"/>
        <v>0</v>
      </c>
      <c r="G86" s="89"/>
      <c r="H86" s="90"/>
      <c r="I86" s="91">
        <f t="shared" si="21"/>
        <v>0</v>
      </c>
      <c r="J86" s="89"/>
      <c r="K86" s="90">
        <v>1</v>
      </c>
      <c r="L86" s="91">
        <f t="shared" si="22"/>
        <v>1103.18</v>
      </c>
      <c r="M86" s="92"/>
      <c r="N86" s="90"/>
      <c r="O86" s="91">
        <f t="shared" si="23"/>
        <v>0</v>
      </c>
      <c r="P86" s="92"/>
      <c r="Q86" s="90"/>
      <c r="R86" s="91">
        <f t="shared" si="24"/>
        <v>0</v>
      </c>
    </row>
    <row r="87" spans="1:18" s="68" customFormat="1" ht="89.25" hidden="1" x14ac:dyDescent="0.2">
      <c r="A87" s="87" t="s">
        <v>863</v>
      </c>
      <c r="B87" s="88" t="s">
        <v>142</v>
      </c>
      <c r="C87" s="91">
        <f>'Planilha orçamentária'!M86</f>
        <v>805.82</v>
      </c>
      <c r="D87" s="89"/>
      <c r="E87" s="90"/>
      <c r="F87" s="91">
        <f t="shared" si="20"/>
        <v>0</v>
      </c>
      <c r="G87" s="89"/>
      <c r="H87" s="90"/>
      <c r="I87" s="91">
        <f t="shared" si="21"/>
        <v>0</v>
      </c>
      <c r="J87" s="89"/>
      <c r="K87" s="90">
        <v>1</v>
      </c>
      <c r="L87" s="91">
        <f t="shared" si="22"/>
        <v>805.82</v>
      </c>
      <c r="M87" s="92"/>
      <c r="N87" s="90"/>
      <c r="O87" s="91">
        <f t="shared" si="23"/>
        <v>0</v>
      </c>
      <c r="P87" s="92"/>
      <c r="Q87" s="90"/>
      <c r="R87" s="91">
        <f t="shared" si="24"/>
        <v>0</v>
      </c>
    </row>
    <row r="88" spans="1:18" s="68" customFormat="1" ht="51" hidden="1" x14ac:dyDescent="0.2">
      <c r="A88" s="87" t="s">
        <v>864</v>
      </c>
      <c r="B88" s="88" t="s">
        <v>144</v>
      </c>
      <c r="C88" s="91">
        <f>'Planilha orçamentária'!M87</f>
        <v>303.78919999999999</v>
      </c>
      <c r="D88" s="89"/>
      <c r="E88" s="90"/>
      <c r="F88" s="91">
        <f t="shared" si="20"/>
        <v>0</v>
      </c>
      <c r="G88" s="89"/>
      <c r="H88" s="90">
        <v>1</v>
      </c>
      <c r="I88" s="91">
        <f t="shared" si="21"/>
        <v>303.78919999999999</v>
      </c>
      <c r="J88" s="89"/>
      <c r="K88" s="90"/>
      <c r="L88" s="91">
        <f t="shared" si="22"/>
        <v>0</v>
      </c>
      <c r="M88" s="92"/>
      <c r="N88" s="90"/>
      <c r="O88" s="91">
        <f t="shared" si="23"/>
        <v>0</v>
      </c>
      <c r="P88" s="92"/>
      <c r="Q88" s="90"/>
      <c r="R88" s="91">
        <f t="shared" si="24"/>
        <v>0</v>
      </c>
    </row>
    <row r="89" spans="1:18" s="68" customFormat="1" ht="38.25" hidden="1" x14ac:dyDescent="0.2">
      <c r="A89" s="87" t="s">
        <v>865</v>
      </c>
      <c r="B89" s="88" t="s">
        <v>146</v>
      </c>
      <c r="C89" s="91">
        <f>'Planilha orçamentária'!M88</f>
        <v>43.686500000000009</v>
      </c>
      <c r="D89" s="89"/>
      <c r="E89" s="90"/>
      <c r="F89" s="91">
        <f t="shared" si="20"/>
        <v>0</v>
      </c>
      <c r="G89" s="89"/>
      <c r="H89" s="90">
        <v>1</v>
      </c>
      <c r="I89" s="91">
        <f t="shared" si="21"/>
        <v>43.686500000000009</v>
      </c>
      <c r="J89" s="89"/>
      <c r="K89" s="90"/>
      <c r="L89" s="91">
        <f t="shared" si="22"/>
        <v>0</v>
      </c>
      <c r="M89" s="92"/>
      <c r="N89" s="90"/>
      <c r="O89" s="91">
        <f t="shared" si="23"/>
        <v>0</v>
      </c>
      <c r="P89" s="92"/>
      <c r="Q89" s="90"/>
      <c r="R89" s="91">
        <f t="shared" si="24"/>
        <v>0</v>
      </c>
    </row>
    <row r="90" spans="1:18" s="68" customFormat="1" ht="51" hidden="1" x14ac:dyDescent="0.2">
      <c r="A90" s="87" t="s">
        <v>866</v>
      </c>
      <c r="B90" s="88" t="s">
        <v>148</v>
      </c>
      <c r="C90" s="91">
        <f>'Planilha orçamentária'!M89</f>
        <v>584.72699999999998</v>
      </c>
      <c r="D90" s="89"/>
      <c r="E90" s="90"/>
      <c r="F90" s="91">
        <f t="shared" si="20"/>
        <v>0</v>
      </c>
      <c r="G90" s="89"/>
      <c r="H90" s="90"/>
      <c r="I90" s="91">
        <f t="shared" si="21"/>
        <v>0</v>
      </c>
      <c r="J90" s="89"/>
      <c r="K90" s="90">
        <v>1</v>
      </c>
      <c r="L90" s="91">
        <f t="shared" si="22"/>
        <v>584.72699999999998</v>
      </c>
      <c r="M90" s="92"/>
      <c r="N90" s="90"/>
      <c r="O90" s="91">
        <f t="shared" si="23"/>
        <v>0</v>
      </c>
      <c r="P90" s="92"/>
      <c r="Q90" s="90"/>
      <c r="R90" s="91">
        <f t="shared" si="24"/>
        <v>0</v>
      </c>
    </row>
    <row r="91" spans="1:18" s="41" customFormat="1" x14ac:dyDescent="0.2">
      <c r="A91" s="122" t="s">
        <v>135</v>
      </c>
      <c r="B91" s="123" t="s">
        <v>150</v>
      </c>
      <c r="C91" s="126">
        <f>'Planilha orçamentária'!C90</f>
        <v>11799.668299999998</v>
      </c>
      <c r="D91" s="124"/>
      <c r="E91" s="125">
        <f>F91/$C91</f>
        <v>0.23630100686813382</v>
      </c>
      <c r="F91" s="126">
        <f>SUM(F92:F106)</f>
        <v>2788.2735000000002</v>
      </c>
      <c r="G91" s="127"/>
      <c r="H91" s="125">
        <f>I91/$C91</f>
        <v>0</v>
      </c>
      <c r="I91" s="126">
        <f>SUM(I92:I106)</f>
        <v>0</v>
      </c>
      <c r="J91" s="128"/>
      <c r="K91" s="125">
        <f>L91/$C91</f>
        <v>0.39321329058038018</v>
      </c>
      <c r="L91" s="126">
        <f>SUM(L92:L106)</f>
        <v>4639.7864</v>
      </c>
      <c r="M91" s="129"/>
      <c r="N91" s="125">
        <f>O91/$C91</f>
        <v>0.37048570255148622</v>
      </c>
      <c r="O91" s="126">
        <f>SUM(O92:O106)</f>
        <v>4371.6084000000001</v>
      </c>
      <c r="P91" s="129"/>
      <c r="Q91" s="125">
        <f>R91/$C91</f>
        <v>0</v>
      </c>
      <c r="R91" s="126">
        <f>SUM(R92:R106)</f>
        <v>0</v>
      </c>
    </row>
    <row r="92" spans="1:18" s="68" customFormat="1" ht="25.5" hidden="1" x14ac:dyDescent="0.2">
      <c r="A92" s="87" t="s">
        <v>867</v>
      </c>
      <c r="B92" s="88" t="s">
        <v>152</v>
      </c>
      <c r="C92" s="91">
        <f>'Planilha orçamentária'!M91</f>
        <v>24.75</v>
      </c>
      <c r="D92" s="89"/>
      <c r="E92" s="90"/>
      <c r="F92" s="91">
        <f t="shared" ref="F92:F106" si="25">E92*$C92</f>
        <v>0</v>
      </c>
      <c r="G92" s="89"/>
      <c r="H92" s="90"/>
      <c r="I92" s="91">
        <f t="shared" ref="I92:I106" si="26">H92*$C92</f>
        <v>0</v>
      </c>
      <c r="J92" s="89"/>
      <c r="K92" s="90">
        <v>0</v>
      </c>
      <c r="L92" s="91">
        <f t="shared" ref="L92:L106" si="27">K92*$C92</f>
        <v>0</v>
      </c>
      <c r="M92" s="92"/>
      <c r="N92" s="90">
        <v>1</v>
      </c>
      <c r="O92" s="91">
        <f t="shared" ref="O92:O106" si="28">N92*$C92</f>
        <v>24.75</v>
      </c>
      <c r="P92" s="92"/>
      <c r="Q92" s="90"/>
      <c r="R92" s="91">
        <f t="shared" ref="R92:R106" si="29">Q92*$C92</f>
        <v>0</v>
      </c>
    </row>
    <row r="93" spans="1:18" s="68" customFormat="1" ht="38.25" hidden="1" x14ac:dyDescent="0.2">
      <c r="A93" s="87" t="s">
        <v>868</v>
      </c>
      <c r="B93" s="88" t="s">
        <v>154</v>
      </c>
      <c r="C93" s="91">
        <f>'Planilha orçamentária'!M92</f>
        <v>4426.46</v>
      </c>
      <c r="D93" s="89"/>
      <c r="E93" s="90"/>
      <c r="F93" s="91">
        <f t="shared" si="25"/>
        <v>0</v>
      </c>
      <c r="G93" s="89"/>
      <c r="H93" s="90"/>
      <c r="I93" s="91">
        <f t="shared" si="26"/>
        <v>0</v>
      </c>
      <c r="J93" s="89"/>
      <c r="K93" s="90">
        <v>1</v>
      </c>
      <c r="L93" s="91">
        <f t="shared" si="27"/>
        <v>4426.46</v>
      </c>
      <c r="M93" s="92"/>
      <c r="N93" s="90"/>
      <c r="O93" s="91">
        <f t="shared" si="28"/>
        <v>0</v>
      </c>
      <c r="P93" s="92"/>
      <c r="Q93" s="90"/>
      <c r="R93" s="91">
        <f t="shared" si="29"/>
        <v>0</v>
      </c>
    </row>
    <row r="94" spans="1:18" s="68" customFormat="1" ht="25.5" hidden="1" x14ac:dyDescent="0.2">
      <c r="A94" s="87" t="s">
        <v>870</v>
      </c>
      <c r="B94" s="88" t="s">
        <v>156</v>
      </c>
      <c r="C94" s="91">
        <f>'Planilha orçamentária'!M93</f>
        <v>393.88800000000003</v>
      </c>
      <c r="D94" s="89"/>
      <c r="E94" s="90"/>
      <c r="F94" s="91">
        <f t="shared" si="25"/>
        <v>0</v>
      </c>
      <c r="G94" s="89"/>
      <c r="H94" s="90"/>
      <c r="I94" s="91">
        <f t="shared" si="26"/>
        <v>0</v>
      </c>
      <c r="J94" s="89"/>
      <c r="K94" s="90"/>
      <c r="L94" s="91">
        <f t="shared" si="27"/>
        <v>0</v>
      </c>
      <c r="M94" s="92"/>
      <c r="N94" s="90">
        <v>1</v>
      </c>
      <c r="O94" s="91">
        <f t="shared" si="28"/>
        <v>393.88800000000003</v>
      </c>
      <c r="P94" s="92"/>
      <c r="Q94" s="90"/>
      <c r="R94" s="91">
        <f t="shared" si="29"/>
        <v>0</v>
      </c>
    </row>
    <row r="95" spans="1:18" s="68" customFormat="1" hidden="1" x14ac:dyDescent="0.2">
      <c r="A95" s="87" t="s">
        <v>871</v>
      </c>
      <c r="B95" s="88" t="s">
        <v>158</v>
      </c>
      <c r="C95" s="91">
        <f>'Planilha orçamentária'!M94</f>
        <v>2685.6784000000002</v>
      </c>
      <c r="D95" s="89"/>
      <c r="E95" s="90"/>
      <c r="F95" s="91">
        <f t="shared" si="25"/>
        <v>0</v>
      </c>
      <c r="G95" s="89"/>
      <c r="H95" s="90"/>
      <c r="I95" s="91">
        <f t="shared" si="26"/>
        <v>0</v>
      </c>
      <c r="J95" s="89"/>
      <c r="K95" s="90">
        <v>0</v>
      </c>
      <c r="L95" s="91">
        <f t="shared" si="27"/>
        <v>0</v>
      </c>
      <c r="M95" s="92"/>
      <c r="N95" s="90">
        <v>1</v>
      </c>
      <c r="O95" s="91">
        <f t="shared" si="28"/>
        <v>2685.6784000000002</v>
      </c>
      <c r="P95" s="92"/>
      <c r="Q95" s="90"/>
      <c r="R95" s="91">
        <f t="shared" si="29"/>
        <v>0</v>
      </c>
    </row>
    <row r="96" spans="1:18" s="68" customFormat="1" ht="38.25" hidden="1" x14ac:dyDescent="0.2">
      <c r="A96" s="87" t="s">
        <v>872</v>
      </c>
      <c r="B96" s="88" t="s">
        <v>160</v>
      </c>
      <c r="C96" s="91">
        <f>'Planilha orçamentária'!M95</f>
        <v>780.56</v>
      </c>
      <c r="D96" s="89"/>
      <c r="E96" s="90">
        <v>1</v>
      </c>
      <c r="F96" s="91">
        <f t="shared" si="25"/>
        <v>780.56</v>
      </c>
      <c r="G96" s="89"/>
      <c r="H96" s="90"/>
      <c r="I96" s="91">
        <f t="shared" si="26"/>
        <v>0</v>
      </c>
      <c r="J96" s="89"/>
      <c r="K96" s="90"/>
      <c r="L96" s="91">
        <f t="shared" si="27"/>
        <v>0</v>
      </c>
      <c r="M96" s="92"/>
      <c r="N96" s="90"/>
      <c r="O96" s="91">
        <f t="shared" si="28"/>
        <v>0</v>
      </c>
      <c r="P96" s="92"/>
      <c r="Q96" s="90"/>
      <c r="R96" s="91">
        <f t="shared" si="29"/>
        <v>0</v>
      </c>
    </row>
    <row r="97" spans="1:18" s="68" customFormat="1" hidden="1" x14ac:dyDescent="0.2">
      <c r="A97" s="87" t="s">
        <v>869</v>
      </c>
      <c r="B97" s="88" t="s">
        <v>162</v>
      </c>
      <c r="C97" s="91">
        <f>'Planilha orçamentária'!M96</f>
        <v>354.78400000000005</v>
      </c>
      <c r="D97" s="89"/>
      <c r="E97" s="90">
        <v>1</v>
      </c>
      <c r="F97" s="91">
        <f t="shared" si="25"/>
        <v>354.78400000000005</v>
      </c>
      <c r="G97" s="89"/>
      <c r="H97" s="90"/>
      <c r="I97" s="91">
        <f t="shared" si="26"/>
        <v>0</v>
      </c>
      <c r="J97" s="89"/>
      <c r="K97" s="90"/>
      <c r="L97" s="91">
        <f t="shared" si="27"/>
        <v>0</v>
      </c>
      <c r="M97" s="92"/>
      <c r="N97" s="90"/>
      <c r="O97" s="91">
        <f t="shared" si="28"/>
        <v>0</v>
      </c>
      <c r="P97" s="92"/>
      <c r="Q97" s="90"/>
      <c r="R97" s="91">
        <f t="shared" si="29"/>
        <v>0</v>
      </c>
    </row>
    <row r="98" spans="1:18" s="68" customFormat="1" ht="51" hidden="1" x14ac:dyDescent="0.2">
      <c r="A98" s="87" t="s">
        <v>873</v>
      </c>
      <c r="B98" s="88" t="s">
        <v>164</v>
      </c>
      <c r="C98" s="91">
        <f>'Planilha orçamentária'!M97</f>
        <v>515.29999999999995</v>
      </c>
      <c r="D98" s="89"/>
      <c r="E98" s="90">
        <v>1</v>
      </c>
      <c r="F98" s="91">
        <f t="shared" si="25"/>
        <v>515.29999999999995</v>
      </c>
      <c r="G98" s="89"/>
      <c r="H98" s="90"/>
      <c r="I98" s="91">
        <f t="shared" si="26"/>
        <v>0</v>
      </c>
      <c r="J98" s="89"/>
      <c r="K98" s="90"/>
      <c r="L98" s="91">
        <f t="shared" si="27"/>
        <v>0</v>
      </c>
      <c r="M98" s="92"/>
      <c r="N98" s="90"/>
      <c r="O98" s="91">
        <f t="shared" si="28"/>
        <v>0</v>
      </c>
      <c r="P98" s="92"/>
      <c r="Q98" s="90"/>
      <c r="R98" s="91">
        <f t="shared" si="29"/>
        <v>0</v>
      </c>
    </row>
    <row r="99" spans="1:18" s="68" customFormat="1" ht="51" hidden="1" x14ac:dyDescent="0.2">
      <c r="A99" s="87" t="s">
        <v>874</v>
      </c>
      <c r="B99" s="88" t="s">
        <v>166</v>
      </c>
      <c r="C99" s="91">
        <f>'Planilha orçamentária'!M98</f>
        <v>219.15950000000001</v>
      </c>
      <c r="D99" s="89"/>
      <c r="E99" s="90">
        <v>1</v>
      </c>
      <c r="F99" s="91">
        <f t="shared" si="25"/>
        <v>219.15950000000001</v>
      </c>
      <c r="G99" s="89"/>
      <c r="H99" s="90"/>
      <c r="I99" s="91">
        <f t="shared" si="26"/>
        <v>0</v>
      </c>
      <c r="J99" s="89"/>
      <c r="K99" s="90"/>
      <c r="L99" s="91">
        <f t="shared" si="27"/>
        <v>0</v>
      </c>
      <c r="M99" s="92"/>
      <c r="N99" s="90"/>
      <c r="O99" s="91">
        <f t="shared" si="28"/>
        <v>0</v>
      </c>
      <c r="P99" s="92"/>
      <c r="Q99" s="90"/>
      <c r="R99" s="91">
        <f t="shared" si="29"/>
        <v>0</v>
      </c>
    </row>
    <row r="100" spans="1:18" s="68" customFormat="1" ht="25.5" hidden="1" x14ac:dyDescent="0.2">
      <c r="A100" s="87" t="s">
        <v>875</v>
      </c>
      <c r="B100" s="88" t="s">
        <v>168</v>
      </c>
      <c r="C100" s="91">
        <f>'Planilha orçamentária'!M99</f>
        <v>392.57</v>
      </c>
      <c r="D100" s="89"/>
      <c r="E100" s="90">
        <v>1</v>
      </c>
      <c r="F100" s="91">
        <f t="shared" si="25"/>
        <v>392.57</v>
      </c>
      <c r="G100" s="89"/>
      <c r="H100" s="90"/>
      <c r="I100" s="91">
        <f t="shared" si="26"/>
        <v>0</v>
      </c>
      <c r="J100" s="89"/>
      <c r="K100" s="90"/>
      <c r="L100" s="91">
        <f t="shared" si="27"/>
        <v>0</v>
      </c>
      <c r="M100" s="92"/>
      <c r="N100" s="90"/>
      <c r="O100" s="91">
        <f t="shared" si="28"/>
        <v>0</v>
      </c>
      <c r="P100" s="92"/>
      <c r="Q100" s="90"/>
      <c r="R100" s="91">
        <f t="shared" si="29"/>
        <v>0</v>
      </c>
    </row>
    <row r="101" spans="1:18" s="68" customFormat="1" ht="25.5" hidden="1" x14ac:dyDescent="0.2">
      <c r="A101" s="87" t="s">
        <v>876</v>
      </c>
      <c r="B101" s="88" t="s">
        <v>170</v>
      </c>
      <c r="C101" s="91">
        <f>'Planilha orçamentária'!M100</f>
        <v>182.88</v>
      </c>
      <c r="D101" s="89"/>
      <c r="E101" s="90"/>
      <c r="F101" s="91">
        <f t="shared" si="25"/>
        <v>0</v>
      </c>
      <c r="G101" s="89"/>
      <c r="H101" s="90"/>
      <c r="I101" s="91">
        <f t="shared" si="26"/>
        <v>0</v>
      </c>
      <c r="J101" s="89"/>
      <c r="K101" s="90"/>
      <c r="L101" s="91">
        <f t="shared" si="27"/>
        <v>0</v>
      </c>
      <c r="M101" s="92"/>
      <c r="N101" s="90">
        <v>1</v>
      </c>
      <c r="O101" s="91">
        <f t="shared" si="28"/>
        <v>182.88</v>
      </c>
      <c r="P101" s="92"/>
      <c r="Q101" s="90"/>
      <c r="R101" s="91">
        <f t="shared" si="29"/>
        <v>0</v>
      </c>
    </row>
    <row r="102" spans="1:18" s="68" customFormat="1" hidden="1" x14ac:dyDescent="0.2">
      <c r="A102" s="87" t="s">
        <v>877</v>
      </c>
      <c r="B102" s="88" t="s">
        <v>172</v>
      </c>
      <c r="C102" s="91">
        <f>'Planilha orçamentária'!M101</f>
        <v>875.42</v>
      </c>
      <c r="D102" s="89"/>
      <c r="E102" s="90"/>
      <c r="F102" s="91">
        <f t="shared" si="25"/>
        <v>0</v>
      </c>
      <c r="G102" s="89"/>
      <c r="H102" s="90"/>
      <c r="I102" s="91">
        <f t="shared" si="26"/>
        <v>0</v>
      </c>
      <c r="J102" s="89"/>
      <c r="K102" s="90"/>
      <c r="L102" s="91">
        <f t="shared" si="27"/>
        <v>0</v>
      </c>
      <c r="M102" s="92"/>
      <c r="N102" s="90">
        <v>1</v>
      </c>
      <c r="O102" s="91">
        <f t="shared" si="28"/>
        <v>875.42</v>
      </c>
      <c r="P102" s="92"/>
      <c r="Q102" s="90"/>
      <c r="R102" s="91">
        <f t="shared" si="29"/>
        <v>0</v>
      </c>
    </row>
    <row r="103" spans="1:18" s="68" customFormat="1" hidden="1" x14ac:dyDescent="0.2">
      <c r="A103" s="87" t="s">
        <v>878</v>
      </c>
      <c r="B103" s="88" t="s">
        <v>174</v>
      </c>
      <c r="C103" s="91">
        <f>'Planilha orçamentária'!M102</f>
        <v>213.32640000000001</v>
      </c>
      <c r="D103" s="89"/>
      <c r="E103" s="90"/>
      <c r="F103" s="91">
        <f t="shared" si="25"/>
        <v>0</v>
      </c>
      <c r="G103" s="89"/>
      <c r="H103" s="90"/>
      <c r="I103" s="91">
        <f t="shared" si="26"/>
        <v>0</v>
      </c>
      <c r="J103" s="89"/>
      <c r="K103" s="90">
        <v>1</v>
      </c>
      <c r="L103" s="91">
        <f t="shared" si="27"/>
        <v>213.32640000000001</v>
      </c>
      <c r="M103" s="92"/>
      <c r="N103" s="90"/>
      <c r="O103" s="91">
        <f t="shared" si="28"/>
        <v>0</v>
      </c>
      <c r="P103" s="92"/>
      <c r="Q103" s="90"/>
      <c r="R103" s="91">
        <f t="shared" si="29"/>
        <v>0</v>
      </c>
    </row>
    <row r="104" spans="1:18" s="68" customFormat="1" ht="38.25" hidden="1" x14ac:dyDescent="0.2">
      <c r="A104" s="87" t="s">
        <v>879</v>
      </c>
      <c r="B104" s="88" t="s">
        <v>176</v>
      </c>
      <c r="C104" s="91">
        <f>'Planilha orçamentária'!M103</f>
        <v>100.8</v>
      </c>
      <c r="D104" s="89"/>
      <c r="E104" s="90">
        <v>1</v>
      </c>
      <c r="F104" s="91">
        <f t="shared" si="25"/>
        <v>100.8</v>
      </c>
      <c r="G104" s="89"/>
      <c r="H104" s="90"/>
      <c r="I104" s="91">
        <f t="shared" si="26"/>
        <v>0</v>
      </c>
      <c r="J104" s="89"/>
      <c r="K104" s="90"/>
      <c r="L104" s="91">
        <f t="shared" si="27"/>
        <v>0</v>
      </c>
      <c r="M104" s="92"/>
      <c r="N104" s="90"/>
      <c r="O104" s="91">
        <f t="shared" si="28"/>
        <v>0</v>
      </c>
      <c r="P104" s="92"/>
      <c r="Q104" s="90"/>
      <c r="R104" s="91">
        <f t="shared" si="29"/>
        <v>0</v>
      </c>
    </row>
    <row r="105" spans="1:18" s="68" customFormat="1" ht="63.75" hidden="1" x14ac:dyDescent="0.2">
      <c r="A105" s="87" t="s">
        <v>880</v>
      </c>
      <c r="B105" s="88" t="s">
        <v>178</v>
      </c>
      <c r="C105" s="91">
        <f>'Planilha orçamentária'!M104</f>
        <v>208.99199999999999</v>
      </c>
      <c r="D105" s="89"/>
      <c r="E105" s="90"/>
      <c r="F105" s="91">
        <f t="shared" si="25"/>
        <v>0</v>
      </c>
      <c r="G105" s="89"/>
      <c r="H105" s="90"/>
      <c r="I105" s="91">
        <f t="shared" si="26"/>
        <v>0</v>
      </c>
      <c r="J105" s="89"/>
      <c r="K105" s="90"/>
      <c r="L105" s="91">
        <f t="shared" si="27"/>
        <v>0</v>
      </c>
      <c r="M105" s="92"/>
      <c r="N105" s="90">
        <v>1</v>
      </c>
      <c r="O105" s="91">
        <f t="shared" si="28"/>
        <v>208.99199999999999</v>
      </c>
      <c r="P105" s="92"/>
      <c r="Q105" s="90"/>
      <c r="R105" s="91">
        <f t="shared" si="29"/>
        <v>0</v>
      </c>
    </row>
    <row r="106" spans="1:18" s="68" customFormat="1" ht="38.25" hidden="1" x14ac:dyDescent="0.2">
      <c r="A106" s="87" t="s">
        <v>881</v>
      </c>
      <c r="B106" s="88" t="s">
        <v>180</v>
      </c>
      <c r="C106" s="91">
        <f>'Planilha orçamentária'!M105</f>
        <v>425.1</v>
      </c>
      <c r="D106" s="89"/>
      <c r="E106" s="90">
        <v>1</v>
      </c>
      <c r="F106" s="91">
        <f t="shared" si="25"/>
        <v>425.1</v>
      </c>
      <c r="G106" s="89"/>
      <c r="H106" s="90"/>
      <c r="I106" s="91">
        <f t="shared" si="26"/>
        <v>0</v>
      </c>
      <c r="J106" s="89"/>
      <c r="K106" s="90"/>
      <c r="L106" s="91">
        <f t="shared" si="27"/>
        <v>0</v>
      </c>
      <c r="M106" s="92"/>
      <c r="N106" s="90"/>
      <c r="O106" s="91">
        <f t="shared" si="28"/>
        <v>0</v>
      </c>
      <c r="P106" s="92"/>
      <c r="Q106" s="90"/>
      <c r="R106" s="91">
        <f t="shared" si="29"/>
        <v>0</v>
      </c>
    </row>
    <row r="107" spans="1:18" s="41" customFormat="1" x14ac:dyDescent="0.2">
      <c r="A107" s="100" t="s">
        <v>807</v>
      </c>
      <c r="B107" s="101" t="s">
        <v>182</v>
      </c>
      <c r="C107" s="104">
        <f>'Planilha orçamentária'!C106</f>
        <v>26424.237699999998</v>
      </c>
      <c r="D107" s="102"/>
      <c r="E107" s="103">
        <f>F107/$C107</f>
        <v>0.61017238351591119</v>
      </c>
      <c r="F107" s="104">
        <f>SUM(F108:F114)</f>
        <v>16123.340099999998</v>
      </c>
      <c r="G107" s="105"/>
      <c r="H107" s="103">
        <f>I107/$C107</f>
        <v>0.38188272882513463</v>
      </c>
      <c r="I107" s="104">
        <f>SUM(I108:I114)</f>
        <v>10090.959999999999</v>
      </c>
      <c r="J107" s="106"/>
      <c r="K107" s="103">
        <f>L107/$C107</f>
        <v>0</v>
      </c>
      <c r="L107" s="104">
        <f>SUM(L108:L114)</f>
        <v>0</v>
      </c>
      <c r="M107" s="107"/>
      <c r="N107" s="103">
        <f>O107/$C107</f>
        <v>7.9448876589541129E-3</v>
      </c>
      <c r="O107" s="104">
        <f>SUM(O108:O114)</f>
        <v>209.93759999999997</v>
      </c>
      <c r="P107" s="107"/>
      <c r="Q107" s="103">
        <f>R107/$C107</f>
        <v>0</v>
      </c>
      <c r="R107" s="104">
        <f>SUM(R108:R114)</f>
        <v>0</v>
      </c>
    </row>
    <row r="108" spans="1:18" s="68" customFormat="1" ht="25.5" hidden="1" x14ac:dyDescent="0.2">
      <c r="A108" s="87" t="s">
        <v>882</v>
      </c>
      <c r="B108" s="88" t="s">
        <v>184</v>
      </c>
      <c r="C108" s="91">
        <f>'Planilha orçamentária'!M107</f>
        <v>2458.23</v>
      </c>
      <c r="D108" s="89"/>
      <c r="E108" s="90">
        <v>1</v>
      </c>
      <c r="F108" s="91">
        <f t="shared" ref="F108:F114" si="30">E108*$C108</f>
        <v>2458.23</v>
      </c>
      <c r="G108" s="89"/>
      <c r="H108" s="90"/>
      <c r="I108" s="91">
        <f t="shared" ref="I108:I114" si="31">H108*$C108</f>
        <v>0</v>
      </c>
      <c r="J108" s="89"/>
      <c r="K108" s="90"/>
      <c r="L108" s="91">
        <f t="shared" ref="L108:L114" si="32">K108*$C108</f>
        <v>0</v>
      </c>
      <c r="M108" s="92"/>
      <c r="N108" s="90"/>
      <c r="O108" s="91">
        <f t="shared" ref="O108:O114" si="33">N108*$C108</f>
        <v>0</v>
      </c>
      <c r="P108" s="92"/>
      <c r="Q108" s="90"/>
      <c r="R108" s="91">
        <f t="shared" ref="R108:R114" si="34">Q108*$C108</f>
        <v>0</v>
      </c>
    </row>
    <row r="109" spans="1:18" s="68" customFormat="1" ht="25.5" hidden="1" x14ac:dyDescent="0.2">
      <c r="A109" s="87" t="s">
        <v>883</v>
      </c>
      <c r="B109" s="88" t="s">
        <v>186</v>
      </c>
      <c r="C109" s="91">
        <f>'Planilha orçamentária'!M108</f>
        <v>7065.15</v>
      </c>
      <c r="D109" s="89"/>
      <c r="E109" s="90">
        <v>1</v>
      </c>
      <c r="F109" s="91">
        <f t="shared" si="30"/>
        <v>7065.15</v>
      </c>
      <c r="G109" s="89"/>
      <c r="H109" s="90"/>
      <c r="I109" s="91">
        <f t="shared" si="31"/>
        <v>0</v>
      </c>
      <c r="J109" s="89"/>
      <c r="K109" s="90"/>
      <c r="L109" s="91">
        <f t="shared" si="32"/>
        <v>0</v>
      </c>
      <c r="M109" s="92"/>
      <c r="N109" s="90"/>
      <c r="O109" s="91">
        <f t="shared" si="33"/>
        <v>0</v>
      </c>
      <c r="P109" s="92"/>
      <c r="Q109" s="90"/>
      <c r="R109" s="91">
        <f t="shared" si="34"/>
        <v>0</v>
      </c>
    </row>
    <row r="110" spans="1:18" s="68" customFormat="1" hidden="1" x14ac:dyDescent="0.2">
      <c r="A110" s="87" t="s">
        <v>884</v>
      </c>
      <c r="B110" s="88" t="s">
        <v>102</v>
      </c>
      <c r="C110" s="91">
        <f>'Planilha orçamentária'!M109</f>
        <v>932.64</v>
      </c>
      <c r="D110" s="89"/>
      <c r="E110" s="90">
        <v>1</v>
      </c>
      <c r="F110" s="91">
        <f t="shared" si="30"/>
        <v>932.64</v>
      </c>
      <c r="G110" s="89"/>
      <c r="H110" s="90"/>
      <c r="I110" s="91">
        <f t="shared" si="31"/>
        <v>0</v>
      </c>
      <c r="J110" s="89"/>
      <c r="K110" s="90"/>
      <c r="L110" s="91">
        <f t="shared" si="32"/>
        <v>0</v>
      </c>
      <c r="M110" s="92"/>
      <c r="N110" s="90"/>
      <c r="O110" s="91">
        <f t="shared" si="33"/>
        <v>0</v>
      </c>
      <c r="P110" s="92"/>
      <c r="Q110" s="90"/>
      <c r="R110" s="91">
        <f t="shared" si="34"/>
        <v>0</v>
      </c>
    </row>
    <row r="111" spans="1:18" s="68" customFormat="1" ht="51" hidden="1" x14ac:dyDescent="0.2">
      <c r="A111" s="87" t="s">
        <v>885</v>
      </c>
      <c r="B111" s="88" t="s">
        <v>188</v>
      </c>
      <c r="C111" s="91">
        <f>'Planilha orçamentária'!M110</f>
        <v>10090.959999999999</v>
      </c>
      <c r="D111" s="89"/>
      <c r="E111" s="90"/>
      <c r="F111" s="91">
        <f t="shared" si="30"/>
        <v>0</v>
      </c>
      <c r="G111" s="89"/>
      <c r="H111" s="90">
        <v>1</v>
      </c>
      <c r="I111" s="91">
        <f t="shared" si="31"/>
        <v>10090.959999999999</v>
      </c>
      <c r="J111" s="89"/>
      <c r="K111" s="90"/>
      <c r="L111" s="91">
        <f t="shared" si="32"/>
        <v>0</v>
      </c>
      <c r="M111" s="92"/>
      <c r="N111" s="90"/>
      <c r="O111" s="91">
        <f t="shared" si="33"/>
        <v>0</v>
      </c>
      <c r="P111" s="92"/>
      <c r="Q111" s="90"/>
      <c r="R111" s="91">
        <f t="shared" si="34"/>
        <v>0</v>
      </c>
    </row>
    <row r="112" spans="1:18" s="68" customFormat="1" ht="102" hidden="1" x14ac:dyDescent="0.2">
      <c r="A112" s="87" t="s">
        <v>886</v>
      </c>
      <c r="B112" s="88" t="s">
        <v>190</v>
      </c>
      <c r="C112" s="91">
        <f>'Planilha orçamentária'!M111</f>
        <v>147.86009999999999</v>
      </c>
      <c r="D112" s="89"/>
      <c r="E112" s="90">
        <v>1</v>
      </c>
      <c r="F112" s="91">
        <f t="shared" si="30"/>
        <v>147.86009999999999</v>
      </c>
      <c r="G112" s="89"/>
      <c r="H112" s="90"/>
      <c r="I112" s="91">
        <f t="shared" si="31"/>
        <v>0</v>
      </c>
      <c r="J112" s="89"/>
      <c r="K112" s="90"/>
      <c r="L112" s="91">
        <f t="shared" si="32"/>
        <v>0</v>
      </c>
      <c r="M112" s="92"/>
      <c r="N112" s="90"/>
      <c r="O112" s="91">
        <f t="shared" si="33"/>
        <v>0</v>
      </c>
      <c r="P112" s="92"/>
      <c r="Q112" s="90"/>
      <c r="R112" s="91">
        <f t="shared" si="34"/>
        <v>0</v>
      </c>
    </row>
    <row r="113" spans="1:18" s="68" customFormat="1" ht="38.25" hidden="1" x14ac:dyDescent="0.2">
      <c r="A113" s="87" t="s">
        <v>887</v>
      </c>
      <c r="B113" s="88" t="s">
        <v>192</v>
      </c>
      <c r="C113" s="91">
        <f>'Planilha orçamentária'!M112</f>
        <v>5519.46</v>
      </c>
      <c r="D113" s="89"/>
      <c r="E113" s="90">
        <v>1</v>
      </c>
      <c r="F113" s="91">
        <f t="shared" si="30"/>
        <v>5519.46</v>
      </c>
      <c r="G113" s="89"/>
      <c r="H113" s="90"/>
      <c r="I113" s="91">
        <f t="shared" si="31"/>
        <v>0</v>
      </c>
      <c r="J113" s="89"/>
      <c r="K113" s="90"/>
      <c r="L113" s="91">
        <f t="shared" si="32"/>
        <v>0</v>
      </c>
      <c r="M113" s="92"/>
      <c r="N113" s="90"/>
      <c r="O113" s="91">
        <f t="shared" si="33"/>
        <v>0</v>
      </c>
      <c r="P113" s="92"/>
      <c r="Q113" s="90"/>
      <c r="R113" s="91">
        <f t="shared" si="34"/>
        <v>0</v>
      </c>
    </row>
    <row r="114" spans="1:18" s="68" customFormat="1" ht="38.25" hidden="1" x14ac:dyDescent="0.2">
      <c r="A114" s="87" t="s">
        <v>888</v>
      </c>
      <c r="B114" s="88" t="s">
        <v>194</v>
      </c>
      <c r="C114" s="91">
        <f>'Planilha orçamentária'!M113</f>
        <v>209.93759999999997</v>
      </c>
      <c r="D114" s="89"/>
      <c r="E114" s="90"/>
      <c r="F114" s="91">
        <f t="shared" si="30"/>
        <v>0</v>
      </c>
      <c r="G114" s="89"/>
      <c r="H114" s="90"/>
      <c r="I114" s="91">
        <f t="shared" si="31"/>
        <v>0</v>
      </c>
      <c r="J114" s="89"/>
      <c r="K114" s="90"/>
      <c r="L114" s="91">
        <f t="shared" si="32"/>
        <v>0</v>
      </c>
      <c r="M114" s="92"/>
      <c r="N114" s="90">
        <v>1</v>
      </c>
      <c r="O114" s="91">
        <f t="shared" si="33"/>
        <v>209.93759999999997</v>
      </c>
      <c r="P114" s="92"/>
      <c r="Q114" s="90"/>
      <c r="R114" s="91">
        <f t="shared" si="34"/>
        <v>0</v>
      </c>
    </row>
    <row r="115" spans="1:18" s="41" customFormat="1" x14ac:dyDescent="0.2">
      <c r="A115" s="122" t="s">
        <v>149</v>
      </c>
      <c r="B115" s="123" t="s">
        <v>196</v>
      </c>
      <c r="C115" s="126">
        <f>'Planilha orçamentária'!C114</f>
        <v>5766.8499999999995</v>
      </c>
      <c r="D115" s="124"/>
      <c r="E115" s="125">
        <f>F115/$C115</f>
        <v>0</v>
      </c>
      <c r="F115" s="126">
        <f>SUM(F116:F131)</f>
        <v>0</v>
      </c>
      <c r="G115" s="127"/>
      <c r="H115" s="125">
        <f>I115/$C115</f>
        <v>0</v>
      </c>
      <c r="I115" s="126">
        <f>SUM(I116:I131)</f>
        <v>0</v>
      </c>
      <c r="J115" s="128"/>
      <c r="K115" s="125">
        <f>L115/$C115</f>
        <v>0</v>
      </c>
      <c r="L115" s="126">
        <f>SUM(L116:L131)</f>
        <v>0</v>
      </c>
      <c r="M115" s="129"/>
      <c r="N115" s="125">
        <f>O115/$C115</f>
        <v>1</v>
      </c>
      <c r="O115" s="126">
        <f>SUM(O116:O131)</f>
        <v>5766.8499999999995</v>
      </c>
      <c r="P115" s="129"/>
      <c r="Q115" s="125">
        <f>R115/$C115</f>
        <v>0</v>
      </c>
      <c r="R115" s="126">
        <f>SUM(R116:R131)</f>
        <v>0</v>
      </c>
    </row>
    <row r="116" spans="1:18" s="68" customFormat="1" ht="25.5" hidden="1" x14ac:dyDescent="0.2">
      <c r="A116" s="87" t="s">
        <v>889</v>
      </c>
      <c r="B116" s="88" t="s">
        <v>198</v>
      </c>
      <c r="C116" s="91">
        <f>'Planilha orçamentária'!M115</f>
        <v>710.04</v>
      </c>
      <c r="D116" s="89"/>
      <c r="E116" s="90"/>
      <c r="F116" s="91">
        <f t="shared" ref="F116:F131" si="35">E116*$C116</f>
        <v>0</v>
      </c>
      <c r="G116" s="89"/>
      <c r="H116" s="90"/>
      <c r="I116" s="91">
        <f t="shared" ref="I116:I131" si="36">H116*$C116</f>
        <v>0</v>
      </c>
      <c r="J116" s="89"/>
      <c r="K116" s="90"/>
      <c r="L116" s="91">
        <f t="shared" ref="L116:L131" si="37">K116*$C116</f>
        <v>0</v>
      </c>
      <c r="M116" s="92"/>
      <c r="N116" s="90">
        <v>1</v>
      </c>
      <c r="O116" s="91">
        <f t="shared" ref="O116:O131" si="38">N116*$C116</f>
        <v>710.04</v>
      </c>
      <c r="P116" s="92"/>
      <c r="Q116" s="90"/>
      <c r="R116" s="91">
        <f t="shared" ref="R116:R131" si="39">Q116*$C116</f>
        <v>0</v>
      </c>
    </row>
    <row r="117" spans="1:18" s="68" customFormat="1" ht="25.5" hidden="1" x14ac:dyDescent="0.2">
      <c r="A117" s="87" t="s">
        <v>890</v>
      </c>
      <c r="B117" s="88" t="s">
        <v>200</v>
      </c>
      <c r="C117" s="91">
        <f>'Planilha orçamentária'!M116</f>
        <v>104.64</v>
      </c>
      <c r="D117" s="89"/>
      <c r="E117" s="90"/>
      <c r="F117" s="91">
        <f t="shared" si="35"/>
        <v>0</v>
      </c>
      <c r="G117" s="89"/>
      <c r="H117" s="90"/>
      <c r="I117" s="91">
        <f t="shared" si="36"/>
        <v>0</v>
      </c>
      <c r="J117" s="89"/>
      <c r="K117" s="90"/>
      <c r="L117" s="91">
        <f t="shared" si="37"/>
        <v>0</v>
      </c>
      <c r="M117" s="92"/>
      <c r="N117" s="90">
        <v>1</v>
      </c>
      <c r="O117" s="91">
        <f t="shared" si="38"/>
        <v>104.64</v>
      </c>
      <c r="P117" s="92"/>
      <c r="Q117" s="90"/>
      <c r="R117" s="91">
        <f t="shared" si="39"/>
        <v>0</v>
      </c>
    </row>
    <row r="118" spans="1:18" s="68" customFormat="1" ht="25.5" hidden="1" x14ac:dyDescent="0.2">
      <c r="A118" s="87" t="s">
        <v>891</v>
      </c>
      <c r="B118" s="88" t="s">
        <v>202</v>
      </c>
      <c r="C118" s="91">
        <f>'Planilha orçamentária'!M117</f>
        <v>462.64</v>
      </c>
      <c r="D118" s="89"/>
      <c r="E118" s="90"/>
      <c r="F118" s="91">
        <f t="shared" si="35"/>
        <v>0</v>
      </c>
      <c r="G118" s="89"/>
      <c r="H118" s="90"/>
      <c r="I118" s="91">
        <f t="shared" si="36"/>
        <v>0</v>
      </c>
      <c r="J118" s="89"/>
      <c r="K118" s="90"/>
      <c r="L118" s="91">
        <f t="shared" si="37"/>
        <v>0</v>
      </c>
      <c r="M118" s="92"/>
      <c r="N118" s="90">
        <v>1</v>
      </c>
      <c r="O118" s="91">
        <f t="shared" si="38"/>
        <v>462.64</v>
      </c>
      <c r="P118" s="92"/>
      <c r="Q118" s="90"/>
      <c r="R118" s="91">
        <f t="shared" si="39"/>
        <v>0</v>
      </c>
    </row>
    <row r="119" spans="1:18" s="68" customFormat="1" ht="38.25" hidden="1" x14ac:dyDescent="0.2">
      <c r="A119" s="87" t="s">
        <v>892</v>
      </c>
      <c r="B119" s="88" t="s">
        <v>204</v>
      </c>
      <c r="C119" s="91">
        <f>'Planilha orçamentária'!M118</f>
        <v>324.8</v>
      </c>
      <c r="D119" s="89"/>
      <c r="E119" s="90"/>
      <c r="F119" s="91">
        <f t="shared" si="35"/>
        <v>0</v>
      </c>
      <c r="G119" s="89"/>
      <c r="H119" s="90"/>
      <c r="I119" s="91">
        <f t="shared" si="36"/>
        <v>0</v>
      </c>
      <c r="J119" s="89"/>
      <c r="K119" s="90"/>
      <c r="L119" s="91">
        <f t="shared" si="37"/>
        <v>0</v>
      </c>
      <c r="M119" s="92"/>
      <c r="N119" s="90">
        <v>1</v>
      </c>
      <c r="O119" s="91">
        <f t="shared" si="38"/>
        <v>324.8</v>
      </c>
      <c r="P119" s="92"/>
      <c r="Q119" s="90"/>
      <c r="R119" s="91">
        <f t="shared" si="39"/>
        <v>0</v>
      </c>
    </row>
    <row r="120" spans="1:18" s="68" customFormat="1" hidden="1" x14ac:dyDescent="0.2">
      <c r="A120" s="87" t="s">
        <v>893</v>
      </c>
      <c r="B120" s="88" t="s">
        <v>206</v>
      </c>
      <c r="C120" s="91">
        <f>'Planilha orçamentária'!M119</f>
        <v>65.48</v>
      </c>
      <c r="D120" s="89"/>
      <c r="E120" s="90"/>
      <c r="F120" s="91">
        <f t="shared" si="35"/>
        <v>0</v>
      </c>
      <c r="G120" s="89"/>
      <c r="H120" s="90"/>
      <c r="I120" s="91">
        <f t="shared" si="36"/>
        <v>0</v>
      </c>
      <c r="J120" s="89"/>
      <c r="K120" s="90"/>
      <c r="L120" s="91">
        <f t="shared" si="37"/>
        <v>0</v>
      </c>
      <c r="M120" s="92"/>
      <c r="N120" s="90">
        <v>1</v>
      </c>
      <c r="O120" s="91">
        <f t="shared" si="38"/>
        <v>65.48</v>
      </c>
      <c r="P120" s="92"/>
      <c r="Q120" s="90"/>
      <c r="R120" s="91">
        <f t="shared" si="39"/>
        <v>0</v>
      </c>
    </row>
    <row r="121" spans="1:18" s="68" customFormat="1" hidden="1" x14ac:dyDescent="0.2">
      <c r="A121" s="87" t="s">
        <v>894</v>
      </c>
      <c r="B121" s="88" t="s">
        <v>208</v>
      </c>
      <c r="C121" s="91">
        <f>'Planilha orçamentária'!M120</f>
        <v>327.40000000000003</v>
      </c>
      <c r="D121" s="89"/>
      <c r="E121" s="90"/>
      <c r="F121" s="91">
        <f t="shared" si="35"/>
        <v>0</v>
      </c>
      <c r="G121" s="89"/>
      <c r="H121" s="90"/>
      <c r="I121" s="91">
        <f t="shared" si="36"/>
        <v>0</v>
      </c>
      <c r="J121" s="89"/>
      <c r="K121" s="90"/>
      <c r="L121" s="91">
        <f t="shared" si="37"/>
        <v>0</v>
      </c>
      <c r="M121" s="92"/>
      <c r="N121" s="90">
        <v>1</v>
      </c>
      <c r="O121" s="91">
        <f t="shared" si="38"/>
        <v>327.40000000000003</v>
      </c>
      <c r="P121" s="92"/>
      <c r="Q121" s="90"/>
      <c r="R121" s="91">
        <f t="shared" si="39"/>
        <v>0</v>
      </c>
    </row>
    <row r="122" spans="1:18" s="68" customFormat="1" ht="38.25" hidden="1" x14ac:dyDescent="0.2">
      <c r="A122" s="87" t="s">
        <v>895</v>
      </c>
      <c r="B122" s="88" t="s">
        <v>210</v>
      </c>
      <c r="C122" s="91">
        <f>'Planilha orçamentária'!M121</f>
        <v>70.66</v>
      </c>
      <c r="D122" s="89"/>
      <c r="E122" s="90"/>
      <c r="F122" s="91">
        <f t="shared" si="35"/>
        <v>0</v>
      </c>
      <c r="G122" s="89"/>
      <c r="H122" s="90"/>
      <c r="I122" s="91">
        <f t="shared" si="36"/>
        <v>0</v>
      </c>
      <c r="J122" s="89"/>
      <c r="K122" s="90"/>
      <c r="L122" s="91">
        <f t="shared" si="37"/>
        <v>0</v>
      </c>
      <c r="M122" s="92"/>
      <c r="N122" s="90">
        <v>1</v>
      </c>
      <c r="O122" s="91">
        <f t="shared" si="38"/>
        <v>70.66</v>
      </c>
      <c r="P122" s="92"/>
      <c r="Q122" s="90"/>
      <c r="R122" s="91">
        <f t="shared" si="39"/>
        <v>0</v>
      </c>
    </row>
    <row r="123" spans="1:18" s="68" customFormat="1" hidden="1" x14ac:dyDescent="0.2">
      <c r="A123" s="87" t="s">
        <v>896</v>
      </c>
      <c r="B123" s="88" t="s">
        <v>212</v>
      </c>
      <c r="C123" s="91">
        <f>'Planilha orçamentária'!M122</f>
        <v>262.75</v>
      </c>
      <c r="D123" s="89"/>
      <c r="E123" s="90"/>
      <c r="F123" s="91">
        <f t="shared" si="35"/>
        <v>0</v>
      </c>
      <c r="G123" s="89"/>
      <c r="H123" s="90"/>
      <c r="I123" s="91">
        <f t="shared" si="36"/>
        <v>0</v>
      </c>
      <c r="J123" s="89"/>
      <c r="K123" s="90"/>
      <c r="L123" s="91">
        <f t="shared" si="37"/>
        <v>0</v>
      </c>
      <c r="M123" s="92"/>
      <c r="N123" s="90">
        <v>1</v>
      </c>
      <c r="O123" s="91">
        <f t="shared" si="38"/>
        <v>262.75</v>
      </c>
      <c r="P123" s="92"/>
      <c r="Q123" s="90"/>
      <c r="R123" s="91">
        <f t="shared" si="39"/>
        <v>0</v>
      </c>
    </row>
    <row r="124" spans="1:18" s="68" customFormat="1" ht="51" hidden="1" x14ac:dyDescent="0.2">
      <c r="A124" s="87" t="s">
        <v>897</v>
      </c>
      <c r="B124" s="88" t="s">
        <v>214</v>
      </c>
      <c r="C124" s="91">
        <f>'Planilha orçamentária'!M123</f>
        <v>165.20000000000002</v>
      </c>
      <c r="D124" s="89"/>
      <c r="E124" s="90"/>
      <c r="F124" s="91">
        <f t="shared" si="35"/>
        <v>0</v>
      </c>
      <c r="G124" s="89"/>
      <c r="H124" s="90"/>
      <c r="I124" s="91">
        <f t="shared" si="36"/>
        <v>0</v>
      </c>
      <c r="J124" s="89"/>
      <c r="K124" s="90"/>
      <c r="L124" s="91">
        <f t="shared" si="37"/>
        <v>0</v>
      </c>
      <c r="M124" s="92"/>
      <c r="N124" s="90">
        <v>1</v>
      </c>
      <c r="O124" s="91">
        <f t="shared" si="38"/>
        <v>165.20000000000002</v>
      </c>
      <c r="P124" s="92"/>
      <c r="Q124" s="90"/>
      <c r="R124" s="91">
        <f t="shared" si="39"/>
        <v>0</v>
      </c>
    </row>
    <row r="125" spans="1:18" s="68" customFormat="1" ht="25.5" hidden="1" x14ac:dyDescent="0.2">
      <c r="A125" s="87" t="s">
        <v>898</v>
      </c>
      <c r="B125" s="88" t="s">
        <v>216</v>
      </c>
      <c r="C125" s="91">
        <f>'Planilha orçamentária'!M124</f>
        <v>190.77</v>
      </c>
      <c r="D125" s="89"/>
      <c r="E125" s="90"/>
      <c r="F125" s="91">
        <f t="shared" si="35"/>
        <v>0</v>
      </c>
      <c r="G125" s="89"/>
      <c r="H125" s="90"/>
      <c r="I125" s="91">
        <f t="shared" si="36"/>
        <v>0</v>
      </c>
      <c r="J125" s="89"/>
      <c r="K125" s="90"/>
      <c r="L125" s="91">
        <f t="shared" si="37"/>
        <v>0</v>
      </c>
      <c r="M125" s="92"/>
      <c r="N125" s="90">
        <v>1</v>
      </c>
      <c r="O125" s="91">
        <f t="shared" si="38"/>
        <v>190.77</v>
      </c>
      <c r="P125" s="92"/>
      <c r="Q125" s="90"/>
      <c r="R125" s="91">
        <f t="shared" si="39"/>
        <v>0</v>
      </c>
    </row>
    <row r="126" spans="1:18" s="68" customFormat="1" ht="51" hidden="1" x14ac:dyDescent="0.2">
      <c r="A126" s="87" t="s">
        <v>899</v>
      </c>
      <c r="B126" s="88" t="s">
        <v>218</v>
      </c>
      <c r="C126" s="91">
        <f>'Planilha orçamentária'!M125</f>
        <v>1538.6</v>
      </c>
      <c r="D126" s="89"/>
      <c r="E126" s="90"/>
      <c r="F126" s="91">
        <f t="shared" si="35"/>
        <v>0</v>
      </c>
      <c r="G126" s="89"/>
      <c r="H126" s="90"/>
      <c r="I126" s="91">
        <f t="shared" si="36"/>
        <v>0</v>
      </c>
      <c r="J126" s="89"/>
      <c r="K126" s="90"/>
      <c r="L126" s="91">
        <f t="shared" si="37"/>
        <v>0</v>
      </c>
      <c r="M126" s="92"/>
      <c r="N126" s="90">
        <v>1</v>
      </c>
      <c r="O126" s="91">
        <f t="shared" si="38"/>
        <v>1538.6</v>
      </c>
      <c r="P126" s="92"/>
      <c r="Q126" s="90"/>
      <c r="R126" s="91">
        <f t="shared" si="39"/>
        <v>0</v>
      </c>
    </row>
    <row r="127" spans="1:18" s="68" customFormat="1" ht="51" hidden="1" x14ac:dyDescent="0.2">
      <c r="A127" s="87" t="s">
        <v>900</v>
      </c>
      <c r="B127" s="88" t="s">
        <v>220</v>
      </c>
      <c r="C127" s="91">
        <f>'Planilha orçamentária'!M126</f>
        <v>140.52000000000001</v>
      </c>
      <c r="D127" s="89"/>
      <c r="E127" s="90"/>
      <c r="F127" s="91">
        <f t="shared" si="35"/>
        <v>0</v>
      </c>
      <c r="G127" s="89"/>
      <c r="H127" s="90"/>
      <c r="I127" s="91">
        <f t="shared" si="36"/>
        <v>0</v>
      </c>
      <c r="J127" s="89"/>
      <c r="K127" s="90"/>
      <c r="L127" s="91">
        <f t="shared" si="37"/>
        <v>0</v>
      </c>
      <c r="M127" s="92"/>
      <c r="N127" s="90">
        <v>1</v>
      </c>
      <c r="O127" s="91">
        <f t="shared" si="38"/>
        <v>140.52000000000001</v>
      </c>
      <c r="P127" s="92"/>
      <c r="Q127" s="90"/>
      <c r="R127" s="91">
        <f t="shared" si="39"/>
        <v>0</v>
      </c>
    </row>
    <row r="128" spans="1:18" s="68" customFormat="1" ht="51" hidden="1" x14ac:dyDescent="0.2">
      <c r="A128" s="87" t="s">
        <v>901</v>
      </c>
      <c r="B128" s="88" t="s">
        <v>222</v>
      </c>
      <c r="C128" s="91">
        <f>'Planilha orçamentária'!M127</f>
        <v>223.44</v>
      </c>
      <c r="D128" s="89"/>
      <c r="E128" s="90"/>
      <c r="F128" s="91">
        <f t="shared" si="35"/>
        <v>0</v>
      </c>
      <c r="G128" s="89"/>
      <c r="H128" s="90"/>
      <c r="I128" s="91">
        <f t="shared" si="36"/>
        <v>0</v>
      </c>
      <c r="J128" s="89"/>
      <c r="K128" s="90"/>
      <c r="L128" s="91">
        <f t="shared" si="37"/>
        <v>0</v>
      </c>
      <c r="M128" s="92"/>
      <c r="N128" s="90">
        <v>1</v>
      </c>
      <c r="O128" s="91">
        <f t="shared" si="38"/>
        <v>223.44</v>
      </c>
      <c r="P128" s="92"/>
      <c r="Q128" s="90"/>
      <c r="R128" s="91">
        <f t="shared" si="39"/>
        <v>0</v>
      </c>
    </row>
    <row r="129" spans="1:18" s="68" customFormat="1" ht="38.25" hidden="1" x14ac:dyDescent="0.2">
      <c r="A129" s="87" t="s">
        <v>902</v>
      </c>
      <c r="B129" s="88" t="s">
        <v>224</v>
      </c>
      <c r="C129" s="91">
        <f>'Planilha orçamentária'!M128</f>
        <v>312.62</v>
      </c>
      <c r="D129" s="89"/>
      <c r="E129" s="90"/>
      <c r="F129" s="91">
        <f t="shared" si="35"/>
        <v>0</v>
      </c>
      <c r="G129" s="89"/>
      <c r="H129" s="90"/>
      <c r="I129" s="91">
        <f t="shared" si="36"/>
        <v>0</v>
      </c>
      <c r="J129" s="89"/>
      <c r="K129" s="90"/>
      <c r="L129" s="91">
        <f t="shared" si="37"/>
        <v>0</v>
      </c>
      <c r="M129" s="92"/>
      <c r="N129" s="90">
        <v>1</v>
      </c>
      <c r="O129" s="91">
        <f t="shared" si="38"/>
        <v>312.62</v>
      </c>
      <c r="P129" s="92"/>
      <c r="Q129" s="90"/>
      <c r="R129" s="91">
        <f t="shared" si="39"/>
        <v>0</v>
      </c>
    </row>
    <row r="130" spans="1:18" s="68" customFormat="1" ht="25.5" hidden="1" x14ac:dyDescent="0.2">
      <c r="A130" s="87" t="s">
        <v>903</v>
      </c>
      <c r="B130" s="88" t="s">
        <v>226</v>
      </c>
      <c r="C130" s="91">
        <f>'Planilha orçamentária'!M129</f>
        <v>843.78</v>
      </c>
      <c r="D130" s="89"/>
      <c r="E130" s="90"/>
      <c r="F130" s="91">
        <f t="shared" si="35"/>
        <v>0</v>
      </c>
      <c r="G130" s="89"/>
      <c r="H130" s="90"/>
      <c r="I130" s="91">
        <f t="shared" si="36"/>
        <v>0</v>
      </c>
      <c r="J130" s="89"/>
      <c r="K130" s="90"/>
      <c r="L130" s="91">
        <f t="shared" si="37"/>
        <v>0</v>
      </c>
      <c r="M130" s="92"/>
      <c r="N130" s="90">
        <v>1</v>
      </c>
      <c r="O130" s="91">
        <f t="shared" si="38"/>
        <v>843.78</v>
      </c>
      <c r="P130" s="92"/>
      <c r="Q130" s="90"/>
      <c r="R130" s="91">
        <f t="shared" si="39"/>
        <v>0</v>
      </c>
    </row>
    <row r="131" spans="1:18" s="68" customFormat="1" ht="38.25" hidden="1" x14ac:dyDescent="0.2">
      <c r="A131" s="87" t="s">
        <v>904</v>
      </c>
      <c r="B131" s="88" t="s">
        <v>228</v>
      </c>
      <c r="C131" s="91">
        <f>'Planilha orçamentária'!M130</f>
        <v>23.51</v>
      </c>
      <c r="D131" s="89"/>
      <c r="E131" s="90"/>
      <c r="F131" s="91">
        <f t="shared" si="35"/>
        <v>0</v>
      </c>
      <c r="G131" s="89"/>
      <c r="H131" s="90"/>
      <c r="I131" s="91">
        <f t="shared" si="36"/>
        <v>0</v>
      </c>
      <c r="J131" s="89"/>
      <c r="K131" s="90"/>
      <c r="L131" s="91">
        <f t="shared" si="37"/>
        <v>0</v>
      </c>
      <c r="M131" s="92"/>
      <c r="N131" s="90">
        <v>1</v>
      </c>
      <c r="O131" s="91">
        <f t="shared" si="38"/>
        <v>23.51</v>
      </c>
      <c r="P131" s="92"/>
      <c r="Q131" s="90"/>
      <c r="R131" s="91">
        <f t="shared" si="39"/>
        <v>0</v>
      </c>
    </row>
    <row r="132" spans="1:18" s="41" customFormat="1" x14ac:dyDescent="0.2">
      <c r="A132" s="100" t="s">
        <v>181</v>
      </c>
      <c r="B132" s="101" t="s">
        <v>230</v>
      </c>
      <c r="C132" s="104">
        <f>'Planilha orçamentária'!C131</f>
        <v>36231.4859</v>
      </c>
      <c r="D132" s="102"/>
      <c r="E132" s="103">
        <f>F132/$C132</f>
        <v>6.3451717281073471E-3</v>
      </c>
      <c r="F132" s="104">
        <f>SUM(F133:F151)</f>
        <v>229.89499999999998</v>
      </c>
      <c r="G132" s="105"/>
      <c r="H132" s="103">
        <f>I132/$C132</f>
        <v>0</v>
      </c>
      <c r="I132" s="104">
        <f>SUM(I133:I151)</f>
        <v>0</v>
      </c>
      <c r="J132" s="106"/>
      <c r="K132" s="103">
        <f>L132/$C132</f>
        <v>0.73311884788031823</v>
      </c>
      <c r="L132" s="104">
        <f>SUM(L133:L151)</f>
        <v>26561.985199999996</v>
      </c>
      <c r="M132" s="107"/>
      <c r="N132" s="103">
        <f>O132/$C132</f>
        <v>0.26053598039157433</v>
      </c>
      <c r="O132" s="104">
        <f>SUM(O133:O151)</f>
        <v>9439.6057000000019</v>
      </c>
      <c r="P132" s="107"/>
      <c r="Q132" s="103">
        <f>R132/$C132</f>
        <v>0</v>
      </c>
      <c r="R132" s="104">
        <f>SUM(R133:R151)</f>
        <v>0</v>
      </c>
    </row>
    <row r="133" spans="1:18" s="68" customFormat="1" ht="38.25" hidden="1" x14ac:dyDescent="0.2">
      <c r="A133" s="87" t="s">
        <v>905</v>
      </c>
      <c r="B133" s="88" t="s">
        <v>232</v>
      </c>
      <c r="C133" s="91">
        <f>'Planilha orçamentária'!M132</f>
        <v>1144.8612000000001</v>
      </c>
      <c r="D133" s="89"/>
      <c r="E133" s="90"/>
      <c r="F133" s="91">
        <f t="shared" ref="F133:F151" si="40">E133*$C133</f>
        <v>0</v>
      </c>
      <c r="G133" s="89"/>
      <c r="H133" s="90"/>
      <c r="I133" s="91">
        <f t="shared" ref="I133:I151" si="41">H133*$C133</f>
        <v>0</v>
      </c>
      <c r="J133" s="89"/>
      <c r="K133" s="90">
        <v>1</v>
      </c>
      <c r="L133" s="91">
        <f t="shared" ref="L133:L151" si="42">K133*$C133</f>
        <v>1144.8612000000001</v>
      </c>
      <c r="M133" s="92"/>
      <c r="N133" s="90"/>
      <c r="O133" s="91">
        <f t="shared" ref="O133:O151" si="43">N133*$C133</f>
        <v>0</v>
      </c>
      <c r="P133" s="92"/>
      <c r="Q133" s="90"/>
      <c r="R133" s="91">
        <f t="shared" ref="R133:R151" si="44">Q133*$C133</f>
        <v>0</v>
      </c>
    </row>
    <row r="134" spans="1:18" s="68" customFormat="1" ht="63.75" hidden="1" x14ac:dyDescent="0.2">
      <c r="A134" s="87" t="s">
        <v>908</v>
      </c>
      <c r="B134" s="88" t="s">
        <v>234</v>
      </c>
      <c r="C134" s="91">
        <f>'Planilha orçamentária'!M133</f>
        <v>36.143999999999998</v>
      </c>
      <c r="D134" s="89"/>
      <c r="E134" s="90"/>
      <c r="F134" s="91">
        <f t="shared" si="40"/>
        <v>0</v>
      </c>
      <c r="G134" s="89"/>
      <c r="H134" s="90"/>
      <c r="I134" s="91">
        <f t="shared" si="41"/>
        <v>0</v>
      </c>
      <c r="J134" s="89"/>
      <c r="K134" s="90">
        <v>1</v>
      </c>
      <c r="L134" s="91">
        <f t="shared" si="42"/>
        <v>36.143999999999998</v>
      </c>
      <c r="M134" s="92"/>
      <c r="N134" s="90"/>
      <c r="O134" s="91">
        <f t="shared" si="43"/>
        <v>0</v>
      </c>
      <c r="P134" s="92"/>
      <c r="Q134" s="90"/>
      <c r="R134" s="91">
        <f t="shared" si="44"/>
        <v>0</v>
      </c>
    </row>
    <row r="135" spans="1:18" s="68" customFormat="1" ht="25.5" hidden="1" x14ac:dyDescent="0.2">
      <c r="A135" s="87" t="s">
        <v>911</v>
      </c>
      <c r="B135" s="88" t="s">
        <v>236</v>
      </c>
      <c r="C135" s="91">
        <f>'Planilha orçamentária'!M134</f>
        <v>150</v>
      </c>
      <c r="D135" s="89"/>
      <c r="E135" s="90"/>
      <c r="F135" s="91">
        <f t="shared" si="40"/>
        <v>0</v>
      </c>
      <c r="G135" s="89"/>
      <c r="H135" s="90"/>
      <c r="I135" s="91">
        <f t="shared" si="41"/>
        <v>0</v>
      </c>
      <c r="J135" s="89"/>
      <c r="K135" s="90">
        <v>1</v>
      </c>
      <c r="L135" s="91">
        <f t="shared" si="42"/>
        <v>150</v>
      </c>
      <c r="M135" s="92"/>
      <c r="N135" s="90"/>
      <c r="O135" s="91">
        <f t="shared" si="43"/>
        <v>0</v>
      </c>
      <c r="P135" s="92"/>
      <c r="Q135" s="90"/>
      <c r="R135" s="91">
        <f t="shared" si="44"/>
        <v>0</v>
      </c>
    </row>
    <row r="136" spans="1:18" s="68" customFormat="1" ht="51" hidden="1" x14ac:dyDescent="0.2">
      <c r="A136" s="87" t="s">
        <v>912</v>
      </c>
      <c r="B136" s="88" t="s">
        <v>238</v>
      </c>
      <c r="C136" s="91">
        <f>'Planilha orçamentária'!M135</f>
        <v>3570</v>
      </c>
      <c r="D136" s="89"/>
      <c r="E136" s="90"/>
      <c r="F136" s="91">
        <f t="shared" si="40"/>
        <v>0</v>
      </c>
      <c r="G136" s="89"/>
      <c r="H136" s="90"/>
      <c r="I136" s="91">
        <f t="shared" si="41"/>
        <v>0</v>
      </c>
      <c r="J136" s="89"/>
      <c r="K136" s="90">
        <v>1</v>
      </c>
      <c r="L136" s="91">
        <f t="shared" si="42"/>
        <v>3570</v>
      </c>
      <c r="M136" s="92"/>
      <c r="N136" s="90"/>
      <c r="O136" s="91">
        <f t="shared" si="43"/>
        <v>0</v>
      </c>
      <c r="P136" s="92"/>
      <c r="Q136" s="90"/>
      <c r="R136" s="91">
        <f t="shared" si="44"/>
        <v>0</v>
      </c>
    </row>
    <row r="137" spans="1:18" s="68" customFormat="1" hidden="1" x14ac:dyDescent="0.2">
      <c r="A137" s="87" t="s">
        <v>913</v>
      </c>
      <c r="B137" s="88" t="s">
        <v>240</v>
      </c>
      <c r="C137" s="91">
        <f>'Planilha orçamentária'!M136</f>
        <v>196.5</v>
      </c>
      <c r="D137" s="89"/>
      <c r="E137" s="90"/>
      <c r="F137" s="91">
        <f t="shared" si="40"/>
        <v>0</v>
      </c>
      <c r="G137" s="89"/>
      <c r="H137" s="90"/>
      <c r="I137" s="91">
        <f t="shared" si="41"/>
        <v>0</v>
      </c>
      <c r="J137" s="89"/>
      <c r="K137" s="90">
        <v>1</v>
      </c>
      <c r="L137" s="91">
        <f t="shared" si="42"/>
        <v>196.5</v>
      </c>
      <c r="M137" s="92"/>
      <c r="N137" s="90"/>
      <c r="O137" s="91">
        <f t="shared" si="43"/>
        <v>0</v>
      </c>
      <c r="P137" s="92"/>
      <c r="Q137" s="90"/>
      <c r="R137" s="91">
        <f t="shared" si="44"/>
        <v>0</v>
      </c>
    </row>
    <row r="138" spans="1:18" s="68" customFormat="1" ht="38.25" hidden="1" x14ac:dyDescent="0.2">
      <c r="A138" s="87" t="s">
        <v>914</v>
      </c>
      <c r="B138" s="88" t="s">
        <v>242</v>
      </c>
      <c r="C138" s="91">
        <f>'Planilha orçamentária'!M137</f>
        <v>309</v>
      </c>
      <c r="D138" s="89"/>
      <c r="E138" s="90"/>
      <c r="F138" s="91">
        <f t="shared" si="40"/>
        <v>0</v>
      </c>
      <c r="G138" s="89"/>
      <c r="H138" s="90"/>
      <c r="I138" s="91">
        <f t="shared" si="41"/>
        <v>0</v>
      </c>
      <c r="J138" s="89"/>
      <c r="K138" s="90">
        <v>1</v>
      </c>
      <c r="L138" s="91">
        <f t="shared" si="42"/>
        <v>309</v>
      </c>
      <c r="M138" s="92"/>
      <c r="N138" s="90"/>
      <c r="O138" s="91">
        <f t="shared" si="43"/>
        <v>0</v>
      </c>
      <c r="P138" s="92"/>
      <c r="Q138" s="90"/>
      <c r="R138" s="91">
        <f t="shared" si="44"/>
        <v>0</v>
      </c>
    </row>
    <row r="139" spans="1:18" s="68" customFormat="1" hidden="1" x14ac:dyDescent="0.2">
      <c r="A139" s="87" t="s">
        <v>915</v>
      </c>
      <c r="B139" s="88" t="s">
        <v>244</v>
      </c>
      <c r="C139" s="91">
        <f>'Planilha orçamentária'!M138</f>
        <v>416.87999999999994</v>
      </c>
      <c r="D139" s="89"/>
      <c r="E139" s="90"/>
      <c r="F139" s="91">
        <f t="shared" si="40"/>
        <v>0</v>
      </c>
      <c r="G139" s="89"/>
      <c r="H139" s="90"/>
      <c r="I139" s="91">
        <f t="shared" si="41"/>
        <v>0</v>
      </c>
      <c r="J139" s="89"/>
      <c r="K139" s="90">
        <v>1</v>
      </c>
      <c r="L139" s="91">
        <f t="shared" si="42"/>
        <v>416.87999999999994</v>
      </c>
      <c r="M139" s="92"/>
      <c r="N139" s="90"/>
      <c r="O139" s="91">
        <f t="shared" si="43"/>
        <v>0</v>
      </c>
      <c r="P139" s="92"/>
      <c r="Q139" s="90"/>
      <c r="R139" s="91">
        <f t="shared" si="44"/>
        <v>0</v>
      </c>
    </row>
    <row r="140" spans="1:18" s="68" customFormat="1" ht="38.25" hidden="1" x14ac:dyDescent="0.2">
      <c r="A140" s="87" t="s">
        <v>916</v>
      </c>
      <c r="B140" s="88" t="s">
        <v>246</v>
      </c>
      <c r="C140" s="91">
        <f>'Planilha orçamentária'!M139</f>
        <v>171.15000000000003</v>
      </c>
      <c r="D140" s="89"/>
      <c r="E140" s="90"/>
      <c r="F140" s="91">
        <f t="shared" si="40"/>
        <v>0</v>
      </c>
      <c r="G140" s="89"/>
      <c r="H140" s="90"/>
      <c r="I140" s="91">
        <f t="shared" si="41"/>
        <v>0</v>
      </c>
      <c r="J140" s="89"/>
      <c r="K140" s="90">
        <v>1</v>
      </c>
      <c r="L140" s="91">
        <f t="shared" si="42"/>
        <v>171.15000000000003</v>
      </c>
      <c r="M140" s="92"/>
      <c r="N140" s="90"/>
      <c r="O140" s="91">
        <f t="shared" si="43"/>
        <v>0</v>
      </c>
      <c r="P140" s="92"/>
      <c r="Q140" s="90"/>
      <c r="R140" s="91">
        <f t="shared" si="44"/>
        <v>0</v>
      </c>
    </row>
    <row r="141" spans="1:18" s="68" customFormat="1" hidden="1" x14ac:dyDescent="0.2">
      <c r="A141" s="87" t="s">
        <v>917</v>
      </c>
      <c r="B141" s="88" t="s">
        <v>248</v>
      </c>
      <c r="C141" s="91">
        <f>'Planilha orçamentária'!M140</f>
        <v>292.11</v>
      </c>
      <c r="D141" s="89"/>
      <c r="E141" s="90"/>
      <c r="F141" s="91">
        <f t="shared" si="40"/>
        <v>0</v>
      </c>
      <c r="G141" s="89"/>
      <c r="H141" s="90"/>
      <c r="I141" s="91">
        <f t="shared" si="41"/>
        <v>0</v>
      </c>
      <c r="J141" s="89"/>
      <c r="K141" s="90">
        <v>1</v>
      </c>
      <c r="L141" s="91">
        <f t="shared" si="42"/>
        <v>292.11</v>
      </c>
      <c r="M141" s="92"/>
      <c r="N141" s="90"/>
      <c r="O141" s="91">
        <f t="shared" si="43"/>
        <v>0</v>
      </c>
      <c r="P141" s="92"/>
      <c r="Q141" s="90"/>
      <c r="R141" s="91">
        <f t="shared" si="44"/>
        <v>0</v>
      </c>
    </row>
    <row r="142" spans="1:18" s="68" customFormat="1" ht="38.25" hidden="1" x14ac:dyDescent="0.2">
      <c r="A142" s="87" t="s">
        <v>918</v>
      </c>
      <c r="B142" s="88" t="s">
        <v>250</v>
      </c>
      <c r="C142" s="91">
        <f>'Planilha orçamentária'!M141</f>
        <v>6235.98</v>
      </c>
      <c r="D142" s="89"/>
      <c r="E142" s="90"/>
      <c r="F142" s="91">
        <f t="shared" si="40"/>
        <v>0</v>
      </c>
      <c r="G142" s="89"/>
      <c r="H142" s="90"/>
      <c r="I142" s="91">
        <f t="shared" si="41"/>
        <v>0</v>
      </c>
      <c r="J142" s="89"/>
      <c r="K142" s="90">
        <v>0.5</v>
      </c>
      <c r="L142" s="91">
        <f t="shared" si="42"/>
        <v>3117.99</v>
      </c>
      <c r="M142" s="92"/>
      <c r="N142" s="90">
        <v>0.5</v>
      </c>
      <c r="O142" s="91">
        <f t="shared" si="43"/>
        <v>3117.99</v>
      </c>
      <c r="P142" s="92"/>
      <c r="Q142" s="90"/>
      <c r="R142" s="91">
        <f t="shared" si="44"/>
        <v>0</v>
      </c>
    </row>
    <row r="143" spans="1:18" s="68" customFormat="1" ht="51" hidden="1" x14ac:dyDescent="0.2">
      <c r="A143" s="87" t="s">
        <v>919</v>
      </c>
      <c r="B143" s="88" t="s">
        <v>252</v>
      </c>
      <c r="C143" s="91">
        <f>'Planilha orçamentária'!M142</f>
        <v>3074.2597000000001</v>
      </c>
      <c r="D143" s="89"/>
      <c r="E143" s="90"/>
      <c r="F143" s="91">
        <f t="shared" si="40"/>
        <v>0</v>
      </c>
      <c r="G143" s="89"/>
      <c r="H143" s="90"/>
      <c r="I143" s="91">
        <f t="shared" si="41"/>
        <v>0</v>
      </c>
      <c r="J143" s="89"/>
      <c r="K143" s="90"/>
      <c r="L143" s="91">
        <f t="shared" si="42"/>
        <v>0</v>
      </c>
      <c r="M143" s="92"/>
      <c r="N143" s="90">
        <v>1</v>
      </c>
      <c r="O143" s="91">
        <f t="shared" si="43"/>
        <v>3074.2597000000001</v>
      </c>
      <c r="P143" s="92"/>
      <c r="Q143" s="90"/>
      <c r="R143" s="91">
        <f t="shared" si="44"/>
        <v>0</v>
      </c>
    </row>
    <row r="144" spans="1:18" s="68" customFormat="1" ht="38.25" hidden="1" x14ac:dyDescent="0.2">
      <c r="A144" s="87" t="s">
        <v>920</v>
      </c>
      <c r="B144" s="88" t="s">
        <v>254</v>
      </c>
      <c r="C144" s="91">
        <f>'Planilha orçamentária'!M143</f>
        <v>4706.3999999999996</v>
      </c>
      <c r="D144" s="89"/>
      <c r="E144" s="90"/>
      <c r="F144" s="91">
        <f t="shared" si="40"/>
        <v>0</v>
      </c>
      <c r="G144" s="89"/>
      <c r="H144" s="90"/>
      <c r="I144" s="91">
        <f t="shared" si="41"/>
        <v>0</v>
      </c>
      <c r="J144" s="89"/>
      <c r="K144" s="90">
        <v>0.5</v>
      </c>
      <c r="L144" s="91">
        <f t="shared" si="42"/>
        <v>2353.1999999999998</v>
      </c>
      <c r="M144" s="92"/>
      <c r="N144" s="90">
        <v>0.5</v>
      </c>
      <c r="O144" s="91">
        <f t="shared" si="43"/>
        <v>2353.1999999999998</v>
      </c>
      <c r="P144" s="92"/>
      <c r="Q144" s="90"/>
      <c r="R144" s="91">
        <f t="shared" si="44"/>
        <v>0</v>
      </c>
    </row>
    <row r="145" spans="1:21" s="68" customFormat="1" ht="38.25" hidden="1" x14ac:dyDescent="0.2">
      <c r="A145" s="87" t="s">
        <v>921</v>
      </c>
      <c r="B145" s="88" t="s">
        <v>256</v>
      </c>
      <c r="C145" s="91">
        <f>'Planilha orçamentária'!M144</f>
        <v>3036.2</v>
      </c>
      <c r="D145" s="89"/>
      <c r="E145" s="90"/>
      <c r="F145" s="91">
        <f t="shared" si="40"/>
        <v>0</v>
      </c>
      <c r="G145" s="89"/>
      <c r="H145" s="90"/>
      <c r="I145" s="91">
        <f t="shared" si="41"/>
        <v>0</v>
      </c>
      <c r="J145" s="89"/>
      <c r="K145" s="90">
        <v>1</v>
      </c>
      <c r="L145" s="91">
        <f t="shared" si="42"/>
        <v>3036.2</v>
      </c>
      <c r="M145" s="92"/>
      <c r="N145" s="90"/>
      <c r="O145" s="91">
        <f t="shared" si="43"/>
        <v>0</v>
      </c>
      <c r="P145" s="92"/>
      <c r="Q145" s="90"/>
      <c r="R145" s="91">
        <f t="shared" si="44"/>
        <v>0</v>
      </c>
    </row>
    <row r="146" spans="1:21" s="68" customFormat="1" ht="51" hidden="1" x14ac:dyDescent="0.2">
      <c r="A146" s="87" t="s">
        <v>922</v>
      </c>
      <c r="B146" s="88" t="s">
        <v>258</v>
      </c>
      <c r="C146" s="91">
        <f>'Planilha orçamentária'!M145</f>
        <v>9522.6</v>
      </c>
      <c r="D146" s="89"/>
      <c r="E146" s="90"/>
      <c r="F146" s="91">
        <f t="shared" si="40"/>
        <v>0</v>
      </c>
      <c r="G146" s="89"/>
      <c r="H146" s="90"/>
      <c r="I146" s="91">
        <f t="shared" si="41"/>
        <v>0</v>
      </c>
      <c r="J146" s="89"/>
      <c r="K146" s="90">
        <v>1</v>
      </c>
      <c r="L146" s="91">
        <f t="shared" si="42"/>
        <v>9522.6</v>
      </c>
      <c r="M146" s="92"/>
      <c r="N146" s="90"/>
      <c r="O146" s="91">
        <f t="shared" si="43"/>
        <v>0</v>
      </c>
      <c r="P146" s="92"/>
      <c r="Q146" s="90"/>
      <c r="R146" s="91">
        <f t="shared" si="44"/>
        <v>0</v>
      </c>
      <c r="U146" s="69"/>
    </row>
    <row r="147" spans="1:21" s="68" customFormat="1" ht="38.25" hidden="1" x14ac:dyDescent="0.2">
      <c r="A147" s="87" t="s">
        <v>923</v>
      </c>
      <c r="B147" s="88" t="s">
        <v>260</v>
      </c>
      <c r="C147" s="91">
        <f>'Planilha orçamentária'!M146</f>
        <v>894.15600000000006</v>
      </c>
      <c r="D147" s="89"/>
      <c r="E147" s="90"/>
      <c r="F147" s="91">
        <f t="shared" si="40"/>
        <v>0</v>
      </c>
      <c r="G147" s="89"/>
      <c r="H147" s="90"/>
      <c r="I147" s="91">
        <f t="shared" si="41"/>
        <v>0</v>
      </c>
      <c r="J147" s="89"/>
      <c r="K147" s="90"/>
      <c r="L147" s="91">
        <f t="shared" si="42"/>
        <v>0</v>
      </c>
      <c r="M147" s="92"/>
      <c r="N147" s="90">
        <v>1</v>
      </c>
      <c r="O147" s="91">
        <f t="shared" si="43"/>
        <v>894.15600000000006</v>
      </c>
      <c r="P147" s="92"/>
      <c r="Q147" s="90"/>
      <c r="R147" s="91">
        <f t="shared" si="44"/>
        <v>0</v>
      </c>
    </row>
    <row r="148" spans="1:21" s="68" customFormat="1" ht="25.5" hidden="1" x14ac:dyDescent="0.2">
      <c r="A148" s="87" t="s">
        <v>924</v>
      </c>
      <c r="B148" s="88" t="s">
        <v>262</v>
      </c>
      <c r="C148" s="91">
        <f>'Planilha orçamentária'!M147</f>
        <v>421.59999999999997</v>
      </c>
      <c r="D148" s="89"/>
      <c r="E148" s="90"/>
      <c r="F148" s="91">
        <f t="shared" si="40"/>
        <v>0</v>
      </c>
      <c r="G148" s="89"/>
      <c r="H148" s="90"/>
      <c r="I148" s="91">
        <f t="shared" si="41"/>
        <v>0</v>
      </c>
      <c r="J148" s="89"/>
      <c r="K148" s="90">
        <v>1</v>
      </c>
      <c r="L148" s="91">
        <f t="shared" si="42"/>
        <v>421.59999999999997</v>
      </c>
      <c r="M148" s="92"/>
      <c r="N148" s="90"/>
      <c r="O148" s="91">
        <f t="shared" si="43"/>
        <v>0</v>
      </c>
      <c r="P148" s="92"/>
      <c r="Q148" s="90"/>
      <c r="R148" s="91">
        <f t="shared" si="44"/>
        <v>0</v>
      </c>
    </row>
    <row r="149" spans="1:21" s="68" customFormat="1" ht="38.25" hidden="1" x14ac:dyDescent="0.2">
      <c r="A149" s="87" t="s">
        <v>925</v>
      </c>
      <c r="B149" s="88" t="s">
        <v>264</v>
      </c>
      <c r="C149" s="91">
        <f>'Planilha orçamentária'!M148</f>
        <v>1823.75</v>
      </c>
      <c r="D149" s="89"/>
      <c r="E149" s="90"/>
      <c r="F149" s="91">
        <f t="shared" si="40"/>
        <v>0</v>
      </c>
      <c r="G149" s="89"/>
      <c r="H149" s="90"/>
      <c r="I149" s="91">
        <f t="shared" si="41"/>
        <v>0</v>
      </c>
      <c r="J149" s="89"/>
      <c r="K149" s="90">
        <v>1</v>
      </c>
      <c r="L149" s="91">
        <f t="shared" si="42"/>
        <v>1823.75</v>
      </c>
      <c r="M149" s="92"/>
      <c r="N149" s="90"/>
      <c r="O149" s="91">
        <f t="shared" si="43"/>
        <v>0</v>
      </c>
      <c r="P149" s="92"/>
      <c r="Q149" s="90"/>
      <c r="R149" s="91">
        <f t="shared" si="44"/>
        <v>0</v>
      </c>
    </row>
    <row r="150" spans="1:21" s="68" customFormat="1" ht="25.5" hidden="1" x14ac:dyDescent="0.2">
      <c r="A150" s="87" t="s">
        <v>926</v>
      </c>
      <c r="B150" s="88" t="s">
        <v>266</v>
      </c>
      <c r="C150" s="91">
        <f>'Planilha orçamentária'!M149</f>
        <v>181.89499999999998</v>
      </c>
      <c r="D150" s="89"/>
      <c r="E150" s="90">
        <v>1</v>
      </c>
      <c r="F150" s="91">
        <f t="shared" si="40"/>
        <v>181.89499999999998</v>
      </c>
      <c r="G150" s="89"/>
      <c r="H150" s="90"/>
      <c r="I150" s="91">
        <f t="shared" si="41"/>
        <v>0</v>
      </c>
      <c r="J150" s="89"/>
      <c r="K150" s="90"/>
      <c r="L150" s="91">
        <f t="shared" si="42"/>
        <v>0</v>
      </c>
      <c r="M150" s="92"/>
      <c r="N150" s="90"/>
      <c r="O150" s="91">
        <f t="shared" si="43"/>
        <v>0</v>
      </c>
      <c r="P150" s="92"/>
      <c r="Q150" s="90"/>
      <c r="R150" s="91">
        <f t="shared" si="44"/>
        <v>0</v>
      </c>
    </row>
    <row r="151" spans="1:21" s="68" customFormat="1" ht="63.75" hidden="1" x14ac:dyDescent="0.2">
      <c r="A151" s="87" t="s">
        <v>927</v>
      </c>
      <c r="B151" s="88" t="s">
        <v>268</v>
      </c>
      <c r="C151" s="91">
        <f>'Planilha orçamentária'!M150</f>
        <v>48</v>
      </c>
      <c r="D151" s="89"/>
      <c r="E151" s="90">
        <v>1</v>
      </c>
      <c r="F151" s="91">
        <f t="shared" si="40"/>
        <v>48</v>
      </c>
      <c r="G151" s="89"/>
      <c r="H151" s="90"/>
      <c r="I151" s="91">
        <f t="shared" si="41"/>
        <v>0</v>
      </c>
      <c r="J151" s="89"/>
      <c r="K151" s="90"/>
      <c r="L151" s="91">
        <f t="shared" si="42"/>
        <v>0</v>
      </c>
      <c r="M151" s="92"/>
      <c r="N151" s="90"/>
      <c r="O151" s="91">
        <f t="shared" si="43"/>
        <v>0</v>
      </c>
      <c r="P151" s="92"/>
      <c r="Q151" s="90"/>
      <c r="R151" s="91">
        <f t="shared" si="44"/>
        <v>0</v>
      </c>
    </row>
    <row r="152" spans="1:21" s="41" customFormat="1" x14ac:dyDescent="0.2">
      <c r="A152" s="122" t="s">
        <v>195</v>
      </c>
      <c r="B152" s="123" t="s">
        <v>270</v>
      </c>
      <c r="C152" s="126">
        <f>'Planilha orçamentária'!C151</f>
        <v>2577.6636000000003</v>
      </c>
      <c r="D152" s="124"/>
      <c r="E152" s="125">
        <f>F152/$C152</f>
        <v>1</v>
      </c>
      <c r="F152" s="126">
        <f>SUM(F153:F161)</f>
        <v>2577.6636000000003</v>
      </c>
      <c r="G152" s="127"/>
      <c r="H152" s="125">
        <f>I152/$C152</f>
        <v>0</v>
      </c>
      <c r="I152" s="126">
        <f>SUM(I153:I161)</f>
        <v>0</v>
      </c>
      <c r="J152" s="128"/>
      <c r="K152" s="125">
        <f>L152/$C152</f>
        <v>0</v>
      </c>
      <c r="L152" s="126">
        <f>SUM(L153:L161)</f>
        <v>0</v>
      </c>
      <c r="M152" s="129"/>
      <c r="N152" s="125">
        <f>O152/$C152</f>
        <v>0</v>
      </c>
      <c r="O152" s="126">
        <f>SUM(O153:O161)</f>
        <v>0</v>
      </c>
      <c r="P152" s="129"/>
      <c r="Q152" s="125">
        <f>R152/$C152</f>
        <v>0</v>
      </c>
      <c r="R152" s="126">
        <f>SUM(R153:R161)</f>
        <v>0</v>
      </c>
    </row>
    <row r="153" spans="1:21" s="68" customFormat="1" ht="25.5" hidden="1" x14ac:dyDescent="0.2">
      <c r="A153" s="87" t="s">
        <v>928</v>
      </c>
      <c r="B153" s="88" t="s">
        <v>272</v>
      </c>
      <c r="C153" s="91">
        <f>'Planilha orçamentária'!M152</f>
        <v>261.56</v>
      </c>
      <c r="D153" s="89"/>
      <c r="E153" s="90">
        <v>1</v>
      </c>
      <c r="F153" s="91">
        <f t="shared" ref="F153:F161" si="45">E153*$C153</f>
        <v>261.56</v>
      </c>
      <c r="G153" s="89"/>
      <c r="H153" s="90"/>
      <c r="I153" s="91">
        <f t="shared" ref="I153:I161" si="46">H153*$C153</f>
        <v>0</v>
      </c>
      <c r="J153" s="89"/>
      <c r="K153" s="90"/>
      <c r="L153" s="91">
        <f t="shared" ref="L153:L161" si="47">K153*$C153</f>
        <v>0</v>
      </c>
      <c r="M153" s="92"/>
      <c r="N153" s="90"/>
      <c r="O153" s="91">
        <f t="shared" ref="O153:O161" si="48">N153*$C153</f>
        <v>0</v>
      </c>
      <c r="P153" s="92"/>
      <c r="Q153" s="90"/>
      <c r="R153" s="91">
        <f t="shared" ref="R153:R161" si="49">Q153*$C153</f>
        <v>0</v>
      </c>
    </row>
    <row r="154" spans="1:21" s="68" customFormat="1" hidden="1" x14ac:dyDescent="0.2">
      <c r="A154" s="87" t="s">
        <v>930</v>
      </c>
      <c r="B154" s="88" t="s">
        <v>274</v>
      </c>
      <c r="C154" s="91">
        <f>'Planilha orçamentária'!M153</f>
        <v>360.15000000000003</v>
      </c>
      <c r="D154" s="89"/>
      <c r="E154" s="90">
        <v>1</v>
      </c>
      <c r="F154" s="91">
        <f t="shared" si="45"/>
        <v>360.15000000000003</v>
      </c>
      <c r="G154" s="89"/>
      <c r="H154" s="90"/>
      <c r="I154" s="91">
        <f t="shared" si="46"/>
        <v>0</v>
      </c>
      <c r="J154" s="89"/>
      <c r="K154" s="90"/>
      <c r="L154" s="91">
        <f t="shared" si="47"/>
        <v>0</v>
      </c>
      <c r="M154" s="92"/>
      <c r="N154" s="90"/>
      <c r="O154" s="91">
        <f t="shared" si="48"/>
        <v>0</v>
      </c>
      <c r="P154" s="92"/>
      <c r="Q154" s="90"/>
      <c r="R154" s="91">
        <f t="shared" si="49"/>
        <v>0</v>
      </c>
    </row>
    <row r="155" spans="1:21" s="68" customFormat="1" hidden="1" x14ac:dyDescent="0.2">
      <c r="A155" s="87" t="s">
        <v>931</v>
      </c>
      <c r="B155" s="88" t="s">
        <v>276</v>
      </c>
      <c r="C155" s="91">
        <f>'Planilha orçamentária'!M154</f>
        <v>21.6</v>
      </c>
      <c r="D155" s="89"/>
      <c r="E155" s="90">
        <v>1</v>
      </c>
      <c r="F155" s="91">
        <f t="shared" si="45"/>
        <v>21.6</v>
      </c>
      <c r="G155" s="89"/>
      <c r="H155" s="90"/>
      <c r="I155" s="91">
        <f t="shared" si="46"/>
        <v>0</v>
      </c>
      <c r="J155" s="89"/>
      <c r="K155" s="90"/>
      <c r="L155" s="91">
        <f t="shared" si="47"/>
        <v>0</v>
      </c>
      <c r="M155" s="92"/>
      <c r="N155" s="90"/>
      <c r="O155" s="91">
        <f t="shared" si="48"/>
        <v>0</v>
      </c>
      <c r="P155" s="92"/>
      <c r="Q155" s="90"/>
      <c r="R155" s="91">
        <f t="shared" si="49"/>
        <v>0</v>
      </c>
    </row>
    <row r="156" spans="1:21" s="68" customFormat="1" hidden="1" x14ac:dyDescent="0.2">
      <c r="A156" s="87" t="s">
        <v>932</v>
      </c>
      <c r="B156" s="88" t="s">
        <v>279</v>
      </c>
      <c r="C156" s="91">
        <f>'Planilha orçamentária'!M155</f>
        <v>242.80359999999999</v>
      </c>
      <c r="D156" s="89"/>
      <c r="E156" s="90">
        <v>1</v>
      </c>
      <c r="F156" s="91">
        <f t="shared" si="45"/>
        <v>242.80359999999999</v>
      </c>
      <c r="G156" s="89"/>
      <c r="H156" s="90"/>
      <c r="I156" s="91">
        <f t="shared" si="46"/>
        <v>0</v>
      </c>
      <c r="J156" s="89"/>
      <c r="K156" s="90"/>
      <c r="L156" s="91">
        <f t="shared" si="47"/>
        <v>0</v>
      </c>
      <c r="M156" s="92"/>
      <c r="N156" s="90"/>
      <c r="O156" s="91">
        <f t="shared" si="48"/>
        <v>0</v>
      </c>
      <c r="P156" s="92"/>
      <c r="Q156" s="90"/>
      <c r="R156" s="91">
        <f t="shared" si="49"/>
        <v>0</v>
      </c>
    </row>
    <row r="157" spans="1:21" s="68" customFormat="1" hidden="1" x14ac:dyDescent="0.2">
      <c r="A157" s="87" t="s">
        <v>933</v>
      </c>
      <c r="B157" s="88" t="s">
        <v>100</v>
      </c>
      <c r="C157" s="91">
        <f>'Planilha orçamentária'!M156</f>
        <v>672.72699999999998</v>
      </c>
      <c r="D157" s="89"/>
      <c r="E157" s="90">
        <v>1</v>
      </c>
      <c r="F157" s="91">
        <f t="shared" si="45"/>
        <v>672.72699999999998</v>
      </c>
      <c r="G157" s="89"/>
      <c r="H157" s="90"/>
      <c r="I157" s="91">
        <f t="shared" si="46"/>
        <v>0</v>
      </c>
      <c r="J157" s="89"/>
      <c r="K157" s="90"/>
      <c r="L157" s="91">
        <f t="shared" si="47"/>
        <v>0</v>
      </c>
      <c r="M157" s="92"/>
      <c r="N157" s="90"/>
      <c r="O157" s="91">
        <f t="shared" si="48"/>
        <v>0</v>
      </c>
      <c r="P157" s="92"/>
      <c r="Q157" s="90"/>
      <c r="R157" s="91">
        <f t="shared" si="49"/>
        <v>0</v>
      </c>
    </row>
    <row r="158" spans="1:21" s="68" customFormat="1" hidden="1" x14ac:dyDescent="0.2">
      <c r="A158" s="87" t="s">
        <v>929</v>
      </c>
      <c r="B158" s="88" t="s">
        <v>102</v>
      </c>
      <c r="C158" s="91">
        <f>'Planilha orçamentária'!M157</f>
        <v>117.392</v>
      </c>
      <c r="D158" s="89"/>
      <c r="E158" s="90">
        <v>1</v>
      </c>
      <c r="F158" s="91">
        <f t="shared" si="45"/>
        <v>117.392</v>
      </c>
      <c r="G158" s="89"/>
      <c r="H158" s="90"/>
      <c r="I158" s="91">
        <f t="shared" si="46"/>
        <v>0</v>
      </c>
      <c r="J158" s="89"/>
      <c r="K158" s="90"/>
      <c r="L158" s="91">
        <f t="shared" si="47"/>
        <v>0</v>
      </c>
      <c r="M158" s="92"/>
      <c r="N158" s="90"/>
      <c r="O158" s="91">
        <f t="shared" si="48"/>
        <v>0</v>
      </c>
      <c r="P158" s="92"/>
      <c r="Q158" s="90"/>
      <c r="R158" s="91">
        <f t="shared" si="49"/>
        <v>0</v>
      </c>
    </row>
    <row r="159" spans="1:21" s="68" customFormat="1" ht="25.5" hidden="1" x14ac:dyDescent="0.2">
      <c r="A159" s="87" t="s">
        <v>934</v>
      </c>
      <c r="B159" s="88" t="s">
        <v>281</v>
      </c>
      <c r="C159" s="91">
        <f>'Planilha orçamentária'!M158</f>
        <v>81.213000000000008</v>
      </c>
      <c r="D159" s="89"/>
      <c r="E159" s="90">
        <v>1</v>
      </c>
      <c r="F159" s="91">
        <f t="shared" si="45"/>
        <v>81.213000000000008</v>
      </c>
      <c r="G159" s="89"/>
      <c r="H159" s="90"/>
      <c r="I159" s="91">
        <f t="shared" si="46"/>
        <v>0</v>
      </c>
      <c r="J159" s="89"/>
      <c r="K159" s="90"/>
      <c r="L159" s="91">
        <f t="shared" si="47"/>
        <v>0</v>
      </c>
      <c r="M159" s="92"/>
      <c r="N159" s="90"/>
      <c r="O159" s="91">
        <f t="shared" si="48"/>
        <v>0</v>
      </c>
      <c r="P159" s="92"/>
      <c r="Q159" s="90"/>
      <c r="R159" s="91">
        <f t="shared" si="49"/>
        <v>0</v>
      </c>
    </row>
    <row r="160" spans="1:21" s="68" customFormat="1" ht="38.25" hidden="1" x14ac:dyDescent="0.2">
      <c r="A160" s="87" t="s">
        <v>935</v>
      </c>
      <c r="B160" s="88" t="s">
        <v>283</v>
      </c>
      <c r="C160" s="91">
        <f>'Planilha orçamentária'!M159</f>
        <v>546.84</v>
      </c>
      <c r="D160" s="89"/>
      <c r="E160" s="90">
        <v>1</v>
      </c>
      <c r="F160" s="91">
        <f t="shared" si="45"/>
        <v>546.84</v>
      </c>
      <c r="G160" s="89"/>
      <c r="H160" s="90"/>
      <c r="I160" s="91">
        <f t="shared" si="46"/>
        <v>0</v>
      </c>
      <c r="J160" s="89"/>
      <c r="K160" s="90"/>
      <c r="L160" s="91">
        <f t="shared" si="47"/>
        <v>0</v>
      </c>
      <c r="M160" s="92"/>
      <c r="N160" s="90"/>
      <c r="O160" s="91">
        <f t="shared" si="48"/>
        <v>0</v>
      </c>
      <c r="P160" s="92"/>
      <c r="Q160" s="90"/>
      <c r="R160" s="91">
        <f t="shared" si="49"/>
        <v>0</v>
      </c>
    </row>
    <row r="161" spans="1:18" s="68" customFormat="1" ht="25.5" hidden="1" x14ac:dyDescent="0.2">
      <c r="A161" s="87" t="s">
        <v>936</v>
      </c>
      <c r="B161" s="88" t="s">
        <v>285</v>
      </c>
      <c r="C161" s="91">
        <f>'Planilha orçamentária'!M160</f>
        <v>273.37800000000004</v>
      </c>
      <c r="D161" s="89"/>
      <c r="E161" s="90">
        <v>1</v>
      </c>
      <c r="F161" s="91">
        <f t="shared" si="45"/>
        <v>273.37800000000004</v>
      </c>
      <c r="G161" s="89"/>
      <c r="H161" s="90"/>
      <c r="I161" s="91">
        <f t="shared" si="46"/>
        <v>0</v>
      </c>
      <c r="J161" s="89"/>
      <c r="K161" s="90"/>
      <c r="L161" s="91">
        <f t="shared" si="47"/>
        <v>0</v>
      </c>
      <c r="M161" s="92"/>
      <c r="N161" s="90"/>
      <c r="O161" s="91">
        <f t="shared" si="48"/>
        <v>0</v>
      </c>
      <c r="P161" s="92"/>
      <c r="Q161" s="90"/>
      <c r="R161" s="91">
        <f t="shared" si="49"/>
        <v>0</v>
      </c>
    </row>
    <row r="162" spans="1:18" s="41" customFormat="1" x14ac:dyDescent="0.2">
      <c r="A162" s="100" t="s">
        <v>808</v>
      </c>
      <c r="B162" s="101" t="s">
        <v>287</v>
      </c>
      <c r="C162" s="104">
        <f>'Planilha orçamentária'!C161</f>
        <v>5143.6079999999993</v>
      </c>
      <c r="D162" s="102"/>
      <c r="E162" s="103">
        <f>F162/$C162</f>
        <v>0.40321606934276483</v>
      </c>
      <c r="F162" s="104">
        <f>SUM(F163:F190)</f>
        <v>2073.9853999999996</v>
      </c>
      <c r="G162" s="105"/>
      <c r="H162" s="103">
        <f>I162/$C162</f>
        <v>0</v>
      </c>
      <c r="I162" s="104">
        <f>SUM(I163:I190)</f>
        <v>0</v>
      </c>
      <c r="J162" s="106"/>
      <c r="K162" s="103">
        <f>L162/$C162</f>
        <v>0.59678393065723523</v>
      </c>
      <c r="L162" s="104">
        <f>SUM(L163:L190)</f>
        <v>3069.6226000000001</v>
      </c>
      <c r="M162" s="107"/>
      <c r="N162" s="103">
        <f>O162/$C162</f>
        <v>0</v>
      </c>
      <c r="O162" s="104">
        <f>SUM(O163:O190)</f>
        <v>0</v>
      </c>
      <c r="P162" s="107"/>
      <c r="Q162" s="103">
        <f>R162/$C162</f>
        <v>0</v>
      </c>
      <c r="R162" s="104">
        <f>SUM(R163:R190)</f>
        <v>0</v>
      </c>
    </row>
    <row r="163" spans="1:18" s="68" customFormat="1" ht="25.5" hidden="1" x14ac:dyDescent="0.2">
      <c r="A163" s="87" t="s">
        <v>906</v>
      </c>
      <c r="B163" s="88" t="s">
        <v>289</v>
      </c>
      <c r="C163" s="91">
        <f>'Planilha orçamentária'!M162</f>
        <v>1152.53</v>
      </c>
      <c r="D163" s="89"/>
      <c r="E163" s="90"/>
      <c r="F163" s="91">
        <f t="shared" ref="F163:F190" si="50">E163*$C163</f>
        <v>0</v>
      </c>
      <c r="G163" s="89"/>
      <c r="H163" s="90"/>
      <c r="I163" s="91">
        <f t="shared" ref="I163:I190" si="51">H163*$C163</f>
        <v>0</v>
      </c>
      <c r="J163" s="89"/>
      <c r="K163" s="90">
        <v>1</v>
      </c>
      <c r="L163" s="91">
        <f t="shared" ref="L163:L190" si="52">K163*$C163</f>
        <v>1152.53</v>
      </c>
      <c r="M163" s="92"/>
      <c r="N163" s="90"/>
      <c r="O163" s="91">
        <f t="shared" ref="O163:O190" si="53">N163*$C163</f>
        <v>0</v>
      </c>
      <c r="P163" s="92"/>
      <c r="Q163" s="90"/>
      <c r="R163" s="91">
        <f t="shared" ref="R163:R190" si="54">Q163*$C163</f>
        <v>0</v>
      </c>
    </row>
    <row r="164" spans="1:18" s="68" customFormat="1" ht="25.5" hidden="1" x14ac:dyDescent="0.2">
      <c r="A164" s="87" t="s">
        <v>937</v>
      </c>
      <c r="B164" s="88" t="s">
        <v>291</v>
      </c>
      <c r="C164" s="91">
        <f>'Planilha orçamentária'!M163</f>
        <v>57.849999999999994</v>
      </c>
      <c r="D164" s="89"/>
      <c r="E164" s="90"/>
      <c r="F164" s="91">
        <f t="shared" si="50"/>
        <v>0</v>
      </c>
      <c r="G164" s="89"/>
      <c r="H164" s="90"/>
      <c r="I164" s="91">
        <f t="shared" si="51"/>
        <v>0</v>
      </c>
      <c r="J164" s="89"/>
      <c r="K164" s="90">
        <v>1</v>
      </c>
      <c r="L164" s="91">
        <f t="shared" si="52"/>
        <v>57.849999999999994</v>
      </c>
      <c r="M164" s="92"/>
      <c r="N164" s="90"/>
      <c r="O164" s="91">
        <f t="shared" si="53"/>
        <v>0</v>
      </c>
      <c r="P164" s="92"/>
      <c r="Q164" s="90"/>
      <c r="R164" s="91">
        <f t="shared" si="54"/>
        <v>0</v>
      </c>
    </row>
    <row r="165" spans="1:18" s="68" customFormat="1" hidden="1" x14ac:dyDescent="0.2">
      <c r="A165" s="87" t="s">
        <v>938</v>
      </c>
      <c r="B165" s="88" t="s">
        <v>293</v>
      </c>
      <c r="C165" s="91">
        <f>'Planilha orçamentária'!M164</f>
        <v>660.02799999999991</v>
      </c>
      <c r="D165" s="89"/>
      <c r="E165" s="90">
        <v>0.8</v>
      </c>
      <c r="F165" s="91">
        <f t="shared" si="50"/>
        <v>528.02239999999995</v>
      </c>
      <c r="G165" s="89"/>
      <c r="H165" s="90"/>
      <c r="I165" s="91">
        <f t="shared" si="51"/>
        <v>0</v>
      </c>
      <c r="J165" s="89"/>
      <c r="K165" s="90">
        <v>0.2</v>
      </c>
      <c r="L165" s="91">
        <f t="shared" si="52"/>
        <v>132.00559999999999</v>
      </c>
      <c r="M165" s="92"/>
      <c r="N165" s="90"/>
      <c r="O165" s="91">
        <f t="shared" si="53"/>
        <v>0</v>
      </c>
      <c r="P165" s="92"/>
      <c r="Q165" s="90"/>
      <c r="R165" s="91">
        <f t="shared" si="54"/>
        <v>0</v>
      </c>
    </row>
    <row r="166" spans="1:18" s="68" customFormat="1" hidden="1" x14ac:dyDescent="0.2">
      <c r="A166" s="87" t="s">
        <v>939</v>
      </c>
      <c r="B166" s="88" t="s">
        <v>295</v>
      </c>
      <c r="C166" s="91">
        <f>'Planilha orçamentária'!M165</f>
        <v>137.53</v>
      </c>
      <c r="D166" s="89"/>
      <c r="E166" s="90">
        <v>0.5</v>
      </c>
      <c r="F166" s="91">
        <f t="shared" si="50"/>
        <v>68.765000000000001</v>
      </c>
      <c r="G166" s="89"/>
      <c r="H166" s="90"/>
      <c r="I166" s="91">
        <f t="shared" si="51"/>
        <v>0</v>
      </c>
      <c r="J166" s="89"/>
      <c r="K166" s="90">
        <v>0.5</v>
      </c>
      <c r="L166" s="91">
        <f t="shared" si="52"/>
        <v>68.765000000000001</v>
      </c>
      <c r="M166" s="92"/>
      <c r="N166" s="90"/>
      <c r="O166" s="91">
        <f t="shared" si="53"/>
        <v>0</v>
      </c>
      <c r="P166" s="92"/>
      <c r="Q166" s="90"/>
      <c r="R166" s="91">
        <f t="shared" si="54"/>
        <v>0</v>
      </c>
    </row>
    <row r="167" spans="1:18" s="68" customFormat="1" hidden="1" x14ac:dyDescent="0.2">
      <c r="A167" s="87" t="s">
        <v>940</v>
      </c>
      <c r="B167" s="88" t="s">
        <v>297</v>
      </c>
      <c r="C167" s="91">
        <f>'Planilha orçamentária'!M166</f>
        <v>9.35</v>
      </c>
      <c r="D167" s="89"/>
      <c r="E167" s="90"/>
      <c r="F167" s="91">
        <f t="shared" si="50"/>
        <v>0</v>
      </c>
      <c r="G167" s="89"/>
      <c r="H167" s="90"/>
      <c r="I167" s="91">
        <f t="shared" si="51"/>
        <v>0</v>
      </c>
      <c r="J167" s="89"/>
      <c r="K167" s="90">
        <v>1</v>
      </c>
      <c r="L167" s="91">
        <f t="shared" si="52"/>
        <v>9.35</v>
      </c>
      <c r="M167" s="92"/>
      <c r="N167" s="90"/>
      <c r="O167" s="91">
        <f t="shared" si="53"/>
        <v>0</v>
      </c>
      <c r="P167" s="92"/>
      <c r="Q167" s="90"/>
      <c r="R167" s="91">
        <f t="shared" si="54"/>
        <v>0</v>
      </c>
    </row>
    <row r="168" spans="1:18" s="68" customFormat="1" ht="25.5" hidden="1" x14ac:dyDescent="0.2">
      <c r="A168" s="87" t="s">
        <v>909</v>
      </c>
      <c r="B168" s="88" t="s">
        <v>299</v>
      </c>
      <c r="C168" s="91">
        <f>'Planilha orçamentária'!M167</f>
        <v>37.56</v>
      </c>
      <c r="D168" s="89"/>
      <c r="E168" s="90">
        <v>1</v>
      </c>
      <c r="F168" s="91">
        <f t="shared" si="50"/>
        <v>37.56</v>
      </c>
      <c r="G168" s="89"/>
      <c r="H168" s="90"/>
      <c r="I168" s="91">
        <f t="shared" si="51"/>
        <v>0</v>
      </c>
      <c r="J168" s="89"/>
      <c r="K168" s="90"/>
      <c r="L168" s="91">
        <f t="shared" si="52"/>
        <v>0</v>
      </c>
      <c r="M168" s="92"/>
      <c r="N168" s="90"/>
      <c r="O168" s="91">
        <f t="shared" si="53"/>
        <v>0</v>
      </c>
      <c r="P168" s="92"/>
      <c r="Q168" s="90"/>
      <c r="R168" s="91">
        <f t="shared" si="54"/>
        <v>0</v>
      </c>
    </row>
    <row r="169" spans="1:18" s="68" customFormat="1" hidden="1" x14ac:dyDescent="0.2">
      <c r="A169" s="87" t="s">
        <v>941</v>
      </c>
      <c r="B169" s="88" t="s">
        <v>301</v>
      </c>
      <c r="C169" s="91">
        <f>'Planilha orçamentária'!M168</f>
        <v>6.24</v>
      </c>
      <c r="D169" s="89"/>
      <c r="E169" s="90">
        <v>0.8</v>
      </c>
      <c r="F169" s="91">
        <f t="shared" si="50"/>
        <v>4.9920000000000009</v>
      </c>
      <c r="G169" s="89"/>
      <c r="H169" s="90"/>
      <c r="I169" s="91">
        <f t="shared" si="51"/>
        <v>0</v>
      </c>
      <c r="J169" s="89"/>
      <c r="K169" s="90">
        <v>0.2</v>
      </c>
      <c r="L169" s="91">
        <f t="shared" si="52"/>
        <v>1.2480000000000002</v>
      </c>
      <c r="M169" s="92"/>
      <c r="N169" s="90"/>
      <c r="O169" s="91">
        <f t="shared" si="53"/>
        <v>0</v>
      </c>
      <c r="P169" s="92"/>
      <c r="Q169" s="90"/>
      <c r="R169" s="91">
        <f t="shared" si="54"/>
        <v>0</v>
      </c>
    </row>
    <row r="170" spans="1:18" s="68" customFormat="1" hidden="1" x14ac:dyDescent="0.2">
      <c r="A170" s="87" t="s">
        <v>942</v>
      </c>
      <c r="B170" s="88" t="s">
        <v>303</v>
      </c>
      <c r="C170" s="91">
        <f>'Planilha orçamentária'!M169</f>
        <v>32.97</v>
      </c>
      <c r="D170" s="89"/>
      <c r="E170" s="90">
        <v>1</v>
      </c>
      <c r="F170" s="91">
        <f t="shared" si="50"/>
        <v>32.97</v>
      </c>
      <c r="G170" s="89"/>
      <c r="H170" s="90"/>
      <c r="I170" s="91">
        <f t="shared" si="51"/>
        <v>0</v>
      </c>
      <c r="J170" s="89"/>
      <c r="K170" s="90"/>
      <c r="L170" s="91">
        <f t="shared" si="52"/>
        <v>0</v>
      </c>
      <c r="M170" s="92"/>
      <c r="N170" s="90"/>
      <c r="O170" s="91">
        <f t="shared" si="53"/>
        <v>0</v>
      </c>
      <c r="P170" s="92"/>
      <c r="Q170" s="90"/>
      <c r="R170" s="91">
        <f t="shared" si="54"/>
        <v>0</v>
      </c>
    </row>
    <row r="171" spans="1:18" s="68" customFormat="1" ht="25.5" hidden="1" x14ac:dyDescent="0.2">
      <c r="A171" s="87" t="s">
        <v>943</v>
      </c>
      <c r="B171" s="88" t="s">
        <v>305</v>
      </c>
      <c r="C171" s="91">
        <f>'Planilha orçamentária'!M170</f>
        <v>25.6</v>
      </c>
      <c r="D171" s="89"/>
      <c r="E171" s="90"/>
      <c r="F171" s="91">
        <f t="shared" si="50"/>
        <v>0</v>
      </c>
      <c r="G171" s="89"/>
      <c r="H171" s="90"/>
      <c r="I171" s="91">
        <f t="shared" si="51"/>
        <v>0</v>
      </c>
      <c r="J171" s="89"/>
      <c r="K171" s="90">
        <v>1</v>
      </c>
      <c r="L171" s="91">
        <f t="shared" si="52"/>
        <v>25.6</v>
      </c>
      <c r="M171" s="92"/>
      <c r="N171" s="90"/>
      <c r="O171" s="91">
        <f t="shared" si="53"/>
        <v>0</v>
      </c>
      <c r="P171" s="92"/>
      <c r="Q171" s="90"/>
      <c r="R171" s="91">
        <f t="shared" si="54"/>
        <v>0</v>
      </c>
    </row>
    <row r="172" spans="1:18" s="68" customFormat="1" ht="38.25" hidden="1" x14ac:dyDescent="0.2">
      <c r="A172" s="87" t="s">
        <v>944</v>
      </c>
      <c r="B172" s="88" t="s">
        <v>307</v>
      </c>
      <c r="C172" s="91">
        <f>'Planilha orçamentária'!M171</f>
        <v>349.44</v>
      </c>
      <c r="D172" s="89"/>
      <c r="E172" s="90">
        <v>1</v>
      </c>
      <c r="F172" s="91">
        <f t="shared" si="50"/>
        <v>349.44</v>
      </c>
      <c r="G172" s="89"/>
      <c r="H172" s="90"/>
      <c r="I172" s="91">
        <f t="shared" si="51"/>
        <v>0</v>
      </c>
      <c r="J172" s="89"/>
      <c r="K172" s="90"/>
      <c r="L172" s="91">
        <f t="shared" si="52"/>
        <v>0</v>
      </c>
      <c r="M172" s="92"/>
      <c r="N172" s="90"/>
      <c r="O172" s="91">
        <f t="shared" si="53"/>
        <v>0</v>
      </c>
      <c r="P172" s="92"/>
      <c r="Q172" s="90"/>
      <c r="R172" s="91">
        <f t="shared" si="54"/>
        <v>0</v>
      </c>
    </row>
    <row r="173" spans="1:18" s="68" customFormat="1" hidden="1" x14ac:dyDescent="0.2">
      <c r="A173" s="87" t="s">
        <v>945</v>
      </c>
      <c r="B173" s="88" t="s">
        <v>309</v>
      </c>
      <c r="C173" s="91">
        <f>'Planilha orçamentária'!M172</f>
        <v>69.959999999999994</v>
      </c>
      <c r="D173" s="89"/>
      <c r="E173" s="90"/>
      <c r="F173" s="91">
        <f t="shared" si="50"/>
        <v>0</v>
      </c>
      <c r="G173" s="89"/>
      <c r="H173" s="90"/>
      <c r="I173" s="91">
        <f t="shared" si="51"/>
        <v>0</v>
      </c>
      <c r="J173" s="89"/>
      <c r="K173" s="90">
        <v>1</v>
      </c>
      <c r="L173" s="91">
        <f t="shared" si="52"/>
        <v>69.959999999999994</v>
      </c>
      <c r="M173" s="92"/>
      <c r="N173" s="90"/>
      <c r="O173" s="91">
        <f t="shared" si="53"/>
        <v>0</v>
      </c>
      <c r="P173" s="92"/>
      <c r="Q173" s="90"/>
      <c r="R173" s="91">
        <f t="shared" si="54"/>
        <v>0</v>
      </c>
    </row>
    <row r="174" spans="1:18" s="68" customFormat="1" hidden="1" x14ac:dyDescent="0.2">
      <c r="A174" s="87" t="s">
        <v>946</v>
      </c>
      <c r="B174" s="88" t="s">
        <v>311</v>
      </c>
      <c r="C174" s="91">
        <f>'Planilha orçamentária'!M173</f>
        <v>647.68000000000006</v>
      </c>
      <c r="D174" s="89"/>
      <c r="E174" s="90"/>
      <c r="F174" s="91">
        <f t="shared" si="50"/>
        <v>0</v>
      </c>
      <c r="G174" s="89"/>
      <c r="H174" s="90"/>
      <c r="I174" s="91">
        <f t="shared" si="51"/>
        <v>0</v>
      </c>
      <c r="J174" s="89"/>
      <c r="K174" s="90">
        <v>1</v>
      </c>
      <c r="L174" s="91">
        <f t="shared" si="52"/>
        <v>647.68000000000006</v>
      </c>
      <c r="M174" s="92"/>
      <c r="N174" s="90"/>
      <c r="O174" s="91">
        <f t="shared" si="53"/>
        <v>0</v>
      </c>
      <c r="P174" s="92"/>
      <c r="Q174" s="90"/>
      <c r="R174" s="91">
        <f t="shared" si="54"/>
        <v>0</v>
      </c>
    </row>
    <row r="175" spans="1:18" s="68" customFormat="1" hidden="1" x14ac:dyDescent="0.2">
      <c r="A175" s="87" t="s">
        <v>947</v>
      </c>
      <c r="B175" s="88" t="s">
        <v>313</v>
      </c>
      <c r="C175" s="91">
        <f>'Planilha orçamentária'!M174</f>
        <v>51.88</v>
      </c>
      <c r="D175" s="89"/>
      <c r="E175" s="90"/>
      <c r="F175" s="91">
        <f t="shared" si="50"/>
        <v>0</v>
      </c>
      <c r="G175" s="89"/>
      <c r="H175" s="90"/>
      <c r="I175" s="91">
        <f t="shared" si="51"/>
        <v>0</v>
      </c>
      <c r="J175" s="89"/>
      <c r="K175" s="90">
        <v>1</v>
      </c>
      <c r="L175" s="91">
        <f t="shared" si="52"/>
        <v>51.88</v>
      </c>
      <c r="M175" s="92"/>
      <c r="N175" s="90"/>
      <c r="O175" s="91">
        <f t="shared" si="53"/>
        <v>0</v>
      </c>
      <c r="P175" s="92"/>
      <c r="Q175" s="90"/>
      <c r="R175" s="91">
        <f t="shared" si="54"/>
        <v>0</v>
      </c>
    </row>
    <row r="176" spans="1:18" s="68" customFormat="1" hidden="1" x14ac:dyDescent="0.2">
      <c r="A176" s="87" t="s">
        <v>948</v>
      </c>
      <c r="B176" s="88" t="s">
        <v>315</v>
      </c>
      <c r="C176" s="91">
        <f>'Planilha orçamentária'!M175</f>
        <v>132.69</v>
      </c>
      <c r="D176" s="89"/>
      <c r="E176" s="90"/>
      <c r="F176" s="91">
        <f t="shared" si="50"/>
        <v>0</v>
      </c>
      <c r="G176" s="89"/>
      <c r="H176" s="90"/>
      <c r="I176" s="91">
        <f t="shared" si="51"/>
        <v>0</v>
      </c>
      <c r="J176" s="89"/>
      <c r="K176" s="90">
        <v>1</v>
      </c>
      <c r="L176" s="91">
        <f t="shared" si="52"/>
        <v>132.69</v>
      </c>
      <c r="M176" s="92"/>
      <c r="N176" s="90"/>
      <c r="O176" s="91">
        <f t="shared" si="53"/>
        <v>0</v>
      </c>
      <c r="P176" s="92"/>
      <c r="Q176" s="90"/>
      <c r="R176" s="91">
        <f t="shared" si="54"/>
        <v>0</v>
      </c>
    </row>
    <row r="177" spans="1:18" s="68" customFormat="1" hidden="1" x14ac:dyDescent="0.2">
      <c r="A177" s="87" t="s">
        <v>949</v>
      </c>
      <c r="B177" s="88" t="s">
        <v>317</v>
      </c>
      <c r="C177" s="91">
        <f>'Planilha orçamentária'!M176</f>
        <v>25.26</v>
      </c>
      <c r="D177" s="89"/>
      <c r="E177" s="90">
        <v>1</v>
      </c>
      <c r="F177" s="91">
        <f t="shared" si="50"/>
        <v>25.26</v>
      </c>
      <c r="G177" s="89"/>
      <c r="H177" s="90"/>
      <c r="I177" s="91">
        <f t="shared" si="51"/>
        <v>0</v>
      </c>
      <c r="J177" s="89"/>
      <c r="K177" s="90"/>
      <c r="L177" s="91">
        <f t="shared" si="52"/>
        <v>0</v>
      </c>
      <c r="M177" s="92"/>
      <c r="N177" s="90"/>
      <c r="O177" s="91">
        <f t="shared" si="53"/>
        <v>0</v>
      </c>
      <c r="P177" s="92"/>
      <c r="Q177" s="90"/>
      <c r="R177" s="91">
        <f t="shared" si="54"/>
        <v>0</v>
      </c>
    </row>
    <row r="178" spans="1:18" s="68" customFormat="1" hidden="1" x14ac:dyDescent="0.2">
      <c r="A178" s="87" t="s">
        <v>950</v>
      </c>
      <c r="B178" s="88" t="s">
        <v>319</v>
      </c>
      <c r="C178" s="91">
        <f>'Planilha orçamentária'!M177</f>
        <v>115.86</v>
      </c>
      <c r="D178" s="89"/>
      <c r="E178" s="90">
        <v>1</v>
      </c>
      <c r="F178" s="91">
        <f t="shared" si="50"/>
        <v>115.86</v>
      </c>
      <c r="G178" s="89"/>
      <c r="H178" s="90"/>
      <c r="I178" s="91">
        <f t="shared" si="51"/>
        <v>0</v>
      </c>
      <c r="J178" s="89"/>
      <c r="K178" s="90"/>
      <c r="L178" s="91">
        <f t="shared" si="52"/>
        <v>0</v>
      </c>
      <c r="M178" s="92"/>
      <c r="N178" s="90"/>
      <c r="O178" s="91">
        <f t="shared" si="53"/>
        <v>0</v>
      </c>
      <c r="P178" s="92"/>
      <c r="Q178" s="90"/>
      <c r="R178" s="91">
        <f t="shared" si="54"/>
        <v>0</v>
      </c>
    </row>
    <row r="179" spans="1:18" s="68" customFormat="1" hidden="1" x14ac:dyDescent="0.2">
      <c r="A179" s="87" t="s">
        <v>951</v>
      </c>
      <c r="B179" s="88" t="s">
        <v>321</v>
      </c>
      <c r="C179" s="91">
        <f>'Planilha orçamentária'!M178</f>
        <v>98.609999999999985</v>
      </c>
      <c r="D179" s="89"/>
      <c r="E179" s="90">
        <v>1</v>
      </c>
      <c r="F179" s="91">
        <f t="shared" si="50"/>
        <v>98.609999999999985</v>
      </c>
      <c r="G179" s="89"/>
      <c r="H179" s="90"/>
      <c r="I179" s="91">
        <f t="shared" si="51"/>
        <v>0</v>
      </c>
      <c r="J179" s="89"/>
      <c r="K179" s="90"/>
      <c r="L179" s="91">
        <f t="shared" si="52"/>
        <v>0</v>
      </c>
      <c r="M179" s="92"/>
      <c r="N179" s="90"/>
      <c r="O179" s="91">
        <f t="shared" si="53"/>
        <v>0</v>
      </c>
      <c r="P179" s="92"/>
      <c r="Q179" s="90"/>
      <c r="R179" s="91">
        <f t="shared" si="54"/>
        <v>0</v>
      </c>
    </row>
    <row r="180" spans="1:18" s="68" customFormat="1" hidden="1" x14ac:dyDescent="0.2">
      <c r="A180" s="87" t="s">
        <v>952</v>
      </c>
      <c r="B180" s="88" t="s">
        <v>323</v>
      </c>
      <c r="C180" s="91">
        <f>'Planilha orçamentária'!M179</f>
        <v>57.099999999999994</v>
      </c>
      <c r="D180" s="89"/>
      <c r="E180" s="90">
        <v>1</v>
      </c>
      <c r="F180" s="91">
        <f t="shared" si="50"/>
        <v>57.099999999999994</v>
      </c>
      <c r="G180" s="89"/>
      <c r="H180" s="90"/>
      <c r="I180" s="91">
        <f t="shared" si="51"/>
        <v>0</v>
      </c>
      <c r="J180" s="89"/>
      <c r="K180" s="90"/>
      <c r="L180" s="91">
        <f t="shared" si="52"/>
        <v>0</v>
      </c>
      <c r="M180" s="92"/>
      <c r="N180" s="90"/>
      <c r="O180" s="91">
        <f t="shared" si="53"/>
        <v>0</v>
      </c>
      <c r="P180" s="92"/>
      <c r="Q180" s="90"/>
      <c r="R180" s="91">
        <f t="shared" si="54"/>
        <v>0</v>
      </c>
    </row>
    <row r="181" spans="1:18" s="68" customFormat="1" ht="25.5" hidden="1" x14ac:dyDescent="0.2">
      <c r="A181" s="87" t="s">
        <v>953</v>
      </c>
      <c r="B181" s="88" t="s">
        <v>325</v>
      </c>
      <c r="C181" s="91">
        <f>'Planilha orçamentária'!M180</f>
        <v>162.32</v>
      </c>
      <c r="D181" s="89"/>
      <c r="E181" s="90">
        <v>0.8</v>
      </c>
      <c r="F181" s="91">
        <f t="shared" si="50"/>
        <v>129.85599999999999</v>
      </c>
      <c r="G181" s="89"/>
      <c r="H181" s="90"/>
      <c r="I181" s="91">
        <f t="shared" si="51"/>
        <v>0</v>
      </c>
      <c r="J181" s="89"/>
      <c r="K181" s="90">
        <v>0.2</v>
      </c>
      <c r="L181" s="91">
        <f t="shared" si="52"/>
        <v>32.463999999999999</v>
      </c>
      <c r="M181" s="92"/>
      <c r="N181" s="90"/>
      <c r="O181" s="91">
        <f t="shared" si="53"/>
        <v>0</v>
      </c>
      <c r="P181" s="92"/>
      <c r="Q181" s="90"/>
      <c r="R181" s="91">
        <f t="shared" si="54"/>
        <v>0</v>
      </c>
    </row>
    <row r="182" spans="1:18" s="68" customFormat="1" ht="25.5" hidden="1" x14ac:dyDescent="0.2">
      <c r="A182" s="87" t="s">
        <v>954</v>
      </c>
      <c r="B182" s="88" t="s">
        <v>327</v>
      </c>
      <c r="C182" s="91">
        <f>'Planilha orçamentária'!M181</f>
        <v>41.31</v>
      </c>
      <c r="D182" s="89"/>
      <c r="E182" s="90">
        <v>1</v>
      </c>
      <c r="F182" s="91">
        <f t="shared" si="50"/>
        <v>41.31</v>
      </c>
      <c r="G182" s="89"/>
      <c r="H182" s="90"/>
      <c r="I182" s="91">
        <f t="shared" si="51"/>
        <v>0</v>
      </c>
      <c r="J182" s="89"/>
      <c r="K182" s="90"/>
      <c r="L182" s="91">
        <f t="shared" si="52"/>
        <v>0</v>
      </c>
      <c r="M182" s="92"/>
      <c r="N182" s="90"/>
      <c r="O182" s="91">
        <f t="shared" si="53"/>
        <v>0</v>
      </c>
      <c r="P182" s="92"/>
      <c r="Q182" s="90"/>
      <c r="R182" s="91">
        <f t="shared" si="54"/>
        <v>0</v>
      </c>
    </row>
    <row r="183" spans="1:18" s="68" customFormat="1" hidden="1" x14ac:dyDescent="0.2">
      <c r="A183" s="87" t="s">
        <v>955</v>
      </c>
      <c r="B183" s="88" t="s">
        <v>329</v>
      </c>
      <c r="C183" s="91">
        <f>'Planilha orçamentária'!M182</f>
        <v>58.17</v>
      </c>
      <c r="D183" s="89"/>
      <c r="E183" s="90">
        <v>1</v>
      </c>
      <c r="F183" s="91">
        <f t="shared" si="50"/>
        <v>58.17</v>
      </c>
      <c r="G183" s="89"/>
      <c r="H183" s="90"/>
      <c r="I183" s="91">
        <f t="shared" si="51"/>
        <v>0</v>
      </c>
      <c r="J183" s="89"/>
      <c r="K183" s="90"/>
      <c r="L183" s="91">
        <f t="shared" si="52"/>
        <v>0</v>
      </c>
      <c r="M183" s="92"/>
      <c r="N183" s="90"/>
      <c r="O183" s="91">
        <f t="shared" si="53"/>
        <v>0</v>
      </c>
      <c r="P183" s="92"/>
      <c r="Q183" s="90"/>
      <c r="R183" s="91">
        <f t="shared" si="54"/>
        <v>0</v>
      </c>
    </row>
    <row r="184" spans="1:18" s="68" customFormat="1" hidden="1" x14ac:dyDescent="0.2">
      <c r="A184" s="87" t="s">
        <v>956</v>
      </c>
      <c r="B184" s="88" t="s">
        <v>331</v>
      </c>
      <c r="C184" s="91">
        <f>'Planilha orçamentária'!M183</f>
        <v>9.73</v>
      </c>
      <c r="D184" s="89"/>
      <c r="E184" s="90">
        <v>1</v>
      </c>
      <c r="F184" s="91">
        <f t="shared" si="50"/>
        <v>9.73</v>
      </c>
      <c r="G184" s="89"/>
      <c r="H184" s="90"/>
      <c r="I184" s="91">
        <f t="shared" si="51"/>
        <v>0</v>
      </c>
      <c r="J184" s="89"/>
      <c r="K184" s="90"/>
      <c r="L184" s="91">
        <f t="shared" si="52"/>
        <v>0</v>
      </c>
      <c r="M184" s="92"/>
      <c r="N184" s="90"/>
      <c r="O184" s="91">
        <f t="shared" si="53"/>
        <v>0</v>
      </c>
      <c r="P184" s="92"/>
      <c r="Q184" s="90"/>
      <c r="R184" s="91">
        <f t="shared" si="54"/>
        <v>0</v>
      </c>
    </row>
    <row r="185" spans="1:18" s="68" customFormat="1" ht="25.5" hidden="1" x14ac:dyDescent="0.2">
      <c r="A185" s="87" t="s">
        <v>957</v>
      </c>
      <c r="B185" s="88" t="s">
        <v>333</v>
      </c>
      <c r="C185" s="91">
        <f>'Planilha orçamentária'!M184</f>
        <v>126.1</v>
      </c>
      <c r="D185" s="89"/>
      <c r="E185" s="90">
        <v>1</v>
      </c>
      <c r="F185" s="91">
        <f t="shared" si="50"/>
        <v>126.1</v>
      </c>
      <c r="G185" s="89"/>
      <c r="H185" s="90"/>
      <c r="I185" s="91">
        <f t="shared" si="51"/>
        <v>0</v>
      </c>
      <c r="J185" s="89"/>
      <c r="K185" s="90"/>
      <c r="L185" s="91">
        <f t="shared" si="52"/>
        <v>0</v>
      </c>
      <c r="M185" s="92"/>
      <c r="N185" s="90"/>
      <c r="O185" s="91">
        <f t="shared" si="53"/>
        <v>0</v>
      </c>
      <c r="P185" s="92"/>
      <c r="Q185" s="90"/>
      <c r="R185" s="91">
        <f t="shared" si="54"/>
        <v>0</v>
      </c>
    </row>
    <row r="186" spans="1:18" s="68" customFormat="1" ht="25.5" hidden="1" x14ac:dyDescent="0.2">
      <c r="A186" s="87" t="s">
        <v>958</v>
      </c>
      <c r="B186" s="88" t="s">
        <v>335</v>
      </c>
      <c r="C186" s="91">
        <f>'Planilha orçamentária'!M185</f>
        <v>42.050000000000004</v>
      </c>
      <c r="D186" s="89"/>
      <c r="E186" s="90"/>
      <c r="F186" s="91">
        <f t="shared" si="50"/>
        <v>0</v>
      </c>
      <c r="G186" s="89"/>
      <c r="H186" s="90"/>
      <c r="I186" s="91">
        <f t="shared" si="51"/>
        <v>0</v>
      </c>
      <c r="J186" s="89"/>
      <c r="K186" s="90">
        <v>1</v>
      </c>
      <c r="L186" s="91">
        <f t="shared" si="52"/>
        <v>42.050000000000004</v>
      </c>
      <c r="M186" s="92"/>
      <c r="N186" s="90"/>
      <c r="O186" s="91">
        <f t="shared" si="53"/>
        <v>0</v>
      </c>
      <c r="P186" s="92"/>
      <c r="Q186" s="90"/>
      <c r="R186" s="91">
        <f t="shared" si="54"/>
        <v>0</v>
      </c>
    </row>
    <row r="187" spans="1:18" s="68" customFormat="1" ht="25.5" hidden="1" x14ac:dyDescent="0.2">
      <c r="A187" s="87" t="s">
        <v>959</v>
      </c>
      <c r="B187" s="88" t="s">
        <v>337</v>
      </c>
      <c r="C187" s="91">
        <f>'Planilha orçamentária'!M186</f>
        <v>85.660000000000011</v>
      </c>
      <c r="D187" s="89"/>
      <c r="E187" s="90"/>
      <c r="F187" s="91">
        <f t="shared" si="50"/>
        <v>0</v>
      </c>
      <c r="G187" s="89"/>
      <c r="H187" s="90"/>
      <c r="I187" s="91">
        <f t="shared" si="51"/>
        <v>0</v>
      </c>
      <c r="J187" s="89"/>
      <c r="K187" s="90">
        <v>1</v>
      </c>
      <c r="L187" s="91">
        <f t="shared" si="52"/>
        <v>85.660000000000011</v>
      </c>
      <c r="M187" s="92"/>
      <c r="N187" s="90"/>
      <c r="O187" s="91">
        <f t="shared" si="53"/>
        <v>0</v>
      </c>
      <c r="P187" s="92"/>
      <c r="Q187" s="90"/>
      <c r="R187" s="91">
        <f t="shared" si="54"/>
        <v>0</v>
      </c>
    </row>
    <row r="188" spans="1:18" s="68" customFormat="1" ht="25.5" hidden="1" x14ac:dyDescent="0.2">
      <c r="A188" s="87" t="s">
        <v>960</v>
      </c>
      <c r="B188" s="88" t="s">
        <v>339</v>
      </c>
      <c r="C188" s="91">
        <f>'Planilha orçamentária'!M187</f>
        <v>381.32</v>
      </c>
      <c r="D188" s="89"/>
      <c r="E188" s="90"/>
      <c r="F188" s="91">
        <f t="shared" si="50"/>
        <v>0</v>
      </c>
      <c r="G188" s="89"/>
      <c r="H188" s="90"/>
      <c r="I188" s="91">
        <f t="shared" si="51"/>
        <v>0</v>
      </c>
      <c r="J188" s="89"/>
      <c r="K188" s="90">
        <v>1</v>
      </c>
      <c r="L188" s="91">
        <f t="shared" si="52"/>
        <v>381.32</v>
      </c>
      <c r="M188" s="92"/>
      <c r="N188" s="90"/>
      <c r="O188" s="91">
        <f t="shared" si="53"/>
        <v>0</v>
      </c>
      <c r="P188" s="92"/>
      <c r="Q188" s="90"/>
      <c r="R188" s="91">
        <f t="shared" si="54"/>
        <v>0</v>
      </c>
    </row>
    <row r="189" spans="1:18" s="68" customFormat="1" hidden="1" x14ac:dyDescent="0.2">
      <c r="A189" s="87" t="s">
        <v>961</v>
      </c>
      <c r="B189" s="88" t="s">
        <v>341</v>
      </c>
      <c r="C189" s="91">
        <f>'Planilha orçamentária'!M188</f>
        <v>178.57</v>
      </c>
      <c r="D189" s="89"/>
      <c r="E189" s="90"/>
      <c r="F189" s="91">
        <f t="shared" si="50"/>
        <v>0</v>
      </c>
      <c r="G189" s="89"/>
      <c r="H189" s="90"/>
      <c r="I189" s="91">
        <f t="shared" si="51"/>
        <v>0</v>
      </c>
      <c r="J189" s="89"/>
      <c r="K189" s="90">
        <v>1</v>
      </c>
      <c r="L189" s="91">
        <f t="shared" si="52"/>
        <v>178.57</v>
      </c>
      <c r="M189" s="92"/>
      <c r="N189" s="90"/>
      <c r="O189" s="91">
        <f t="shared" si="53"/>
        <v>0</v>
      </c>
      <c r="P189" s="92"/>
      <c r="Q189" s="90"/>
      <c r="R189" s="91">
        <f t="shared" si="54"/>
        <v>0</v>
      </c>
    </row>
    <row r="190" spans="1:18" s="68" customFormat="1" ht="25.5" hidden="1" x14ac:dyDescent="0.2">
      <c r="A190" s="87" t="s">
        <v>962</v>
      </c>
      <c r="B190" s="88" t="s">
        <v>343</v>
      </c>
      <c r="C190" s="91">
        <f>'Planilha orçamentária'!M189</f>
        <v>390.24</v>
      </c>
      <c r="D190" s="89"/>
      <c r="E190" s="90">
        <v>1</v>
      </c>
      <c r="F190" s="91">
        <f t="shared" si="50"/>
        <v>390.24</v>
      </c>
      <c r="G190" s="89"/>
      <c r="H190" s="90"/>
      <c r="I190" s="91">
        <f t="shared" si="51"/>
        <v>0</v>
      </c>
      <c r="J190" s="89"/>
      <c r="K190" s="90"/>
      <c r="L190" s="91">
        <f t="shared" si="52"/>
        <v>0</v>
      </c>
      <c r="M190" s="92"/>
      <c r="N190" s="90"/>
      <c r="O190" s="91">
        <f t="shared" si="53"/>
        <v>0</v>
      </c>
      <c r="P190" s="92"/>
      <c r="Q190" s="90"/>
      <c r="R190" s="91">
        <f t="shared" si="54"/>
        <v>0</v>
      </c>
    </row>
    <row r="191" spans="1:18" s="41" customFormat="1" x14ac:dyDescent="0.2">
      <c r="A191" s="122" t="s">
        <v>809</v>
      </c>
      <c r="B191" s="123" t="s">
        <v>345</v>
      </c>
      <c r="C191" s="126">
        <f>'Planilha orçamentária'!C190</f>
        <v>20757.159999999996</v>
      </c>
      <c r="D191" s="124"/>
      <c r="E191" s="125">
        <f>F191/$C191</f>
        <v>0.47459536853789258</v>
      </c>
      <c r="F191" s="126">
        <f>SUM(F192:F206)</f>
        <v>9851.2520000000004</v>
      </c>
      <c r="G191" s="127"/>
      <c r="H191" s="125">
        <f>I191/$C191</f>
        <v>0.47811396164022452</v>
      </c>
      <c r="I191" s="126">
        <f>SUM(I192:I206)</f>
        <v>9924.2880000000005</v>
      </c>
      <c r="J191" s="128"/>
      <c r="K191" s="125">
        <f>L191/$C191</f>
        <v>0</v>
      </c>
      <c r="L191" s="126">
        <f>SUM(L192:L206)</f>
        <v>0</v>
      </c>
      <c r="M191" s="129"/>
      <c r="N191" s="125">
        <f>O191/$C191</f>
        <v>4.7290669821883159E-2</v>
      </c>
      <c r="O191" s="126">
        <f>SUM(O192:O206)</f>
        <v>981.62</v>
      </c>
      <c r="P191" s="129"/>
      <c r="Q191" s="125">
        <f>R191/$C191</f>
        <v>0</v>
      </c>
      <c r="R191" s="126">
        <f>SUM(R192:R206)</f>
        <v>0</v>
      </c>
    </row>
    <row r="192" spans="1:18" s="68" customFormat="1" ht="38.25" hidden="1" x14ac:dyDescent="0.2">
      <c r="A192" s="87" t="s">
        <v>963</v>
      </c>
      <c r="B192" s="88" t="s">
        <v>347</v>
      </c>
      <c r="C192" s="91">
        <f>'Planilha orçamentária'!M191</f>
        <v>714.5</v>
      </c>
      <c r="D192" s="89"/>
      <c r="E192" s="90">
        <v>0.2</v>
      </c>
      <c r="F192" s="91">
        <f t="shared" ref="F192:F206" si="55">E192*$C192</f>
        <v>142.9</v>
      </c>
      <c r="G192" s="89"/>
      <c r="H192" s="90">
        <v>0.8</v>
      </c>
      <c r="I192" s="91">
        <f t="shared" ref="I192:I206" si="56">H192*$C192</f>
        <v>571.6</v>
      </c>
      <c r="J192" s="89"/>
      <c r="K192" s="90"/>
      <c r="L192" s="91">
        <f t="shared" ref="L192:L206" si="57">K192*$C192</f>
        <v>0</v>
      </c>
      <c r="M192" s="92"/>
      <c r="N192" s="90"/>
      <c r="O192" s="91">
        <f t="shared" ref="O192:O206" si="58">N192*$C192</f>
        <v>0</v>
      </c>
      <c r="P192" s="92"/>
      <c r="Q192" s="90"/>
      <c r="R192" s="91">
        <f t="shared" ref="R192:R206" si="59">Q192*$C192</f>
        <v>0</v>
      </c>
    </row>
    <row r="193" spans="1:18" s="68" customFormat="1" ht="63.75" hidden="1" x14ac:dyDescent="0.2">
      <c r="A193" s="87" t="s">
        <v>964</v>
      </c>
      <c r="B193" s="88" t="s">
        <v>349</v>
      </c>
      <c r="C193" s="91">
        <f>'Planilha orçamentária'!M192</f>
        <v>2606.7999999999997</v>
      </c>
      <c r="D193" s="89"/>
      <c r="E193" s="90">
        <v>1</v>
      </c>
      <c r="F193" s="91">
        <f t="shared" si="55"/>
        <v>2606.7999999999997</v>
      </c>
      <c r="G193" s="89"/>
      <c r="H193" s="90"/>
      <c r="I193" s="91">
        <f t="shared" si="56"/>
        <v>0</v>
      </c>
      <c r="J193" s="89"/>
      <c r="K193" s="90"/>
      <c r="L193" s="91">
        <f t="shared" si="57"/>
        <v>0</v>
      </c>
      <c r="M193" s="92"/>
      <c r="N193" s="90"/>
      <c r="O193" s="91">
        <f t="shared" si="58"/>
        <v>0</v>
      </c>
      <c r="P193" s="92"/>
      <c r="Q193" s="90"/>
      <c r="R193" s="91">
        <f t="shared" si="59"/>
        <v>0</v>
      </c>
    </row>
    <row r="194" spans="1:18" s="68" customFormat="1" ht="38.25" hidden="1" x14ac:dyDescent="0.2">
      <c r="A194" s="87" t="s">
        <v>970</v>
      </c>
      <c r="B194" s="88" t="s">
        <v>351</v>
      </c>
      <c r="C194" s="91">
        <f>'Planilha orçamentária'!M193</f>
        <v>962.38800000000015</v>
      </c>
      <c r="D194" s="89"/>
      <c r="E194" s="90">
        <v>1</v>
      </c>
      <c r="F194" s="91">
        <f t="shared" si="55"/>
        <v>962.38800000000015</v>
      </c>
      <c r="G194" s="89"/>
      <c r="H194" s="90"/>
      <c r="I194" s="91">
        <f t="shared" si="56"/>
        <v>0</v>
      </c>
      <c r="J194" s="89"/>
      <c r="K194" s="90"/>
      <c r="L194" s="91">
        <f t="shared" si="57"/>
        <v>0</v>
      </c>
      <c r="M194" s="92"/>
      <c r="N194" s="90"/>
      <c r="O194" s="91">
        <f t="shared" si="58"/>
        <v>0</v>
      </c>
      <c r="P194" s="92"/>
      <c r="Q194" s="90"/>
      <c r="R194" s="91">
        <f t="shared" si="59"/>
        <v>0</v>
      </c>
    </row>
    <row r="195" spans="1:18" s="68" customFormat="1" ht="38.25" hidden="1" x14ac:dyDescent="0.2">
      <c r="A195" s="87" t="s">
        <v>966</v>
      </c>
      <c r="B195" s="88" t="s">
        <v>352</v>
      </c>
      <c r="C195" s="91">
        <f>'Planilha orçamentária'!M194</f>
        <v>462.86</v>
      </c>
      <c r="D195" s="89"/>
      <c r="E195" s="90"/>
      <c r="F195" s="91">
        <f t="shared" si="55"/>
        <v>0</v>
      </c>
      <c r="G195" s="89"/>
      <c r="H195" s="90"/>
      <c r="I195" s="91">
        <f t="shared" si="56"/>
        <v>0</v>
      </c>
      <c r="J195" s="89"/>
      <c r="K195" s="90"/>
      <c r="L195" s="91">
        <f t="shared" si="57"/>
        <v>0</v>
      </c>
      <c r="M195" s="92"/>
      <c r="N195" s="90">
        <v>1</v>
      </c>
      <c r="O195" s="91">
        <f t="shared" si="58"/>
        <v>462.86</v>
      </c>
      <c r="P195" s="92"/>
      <c r="Q195" s="90"/>
      <c r="R195" s="91">
        <f t="shared" si="59"/>
        <v>0</v>
      </c>
    </row>
    <row r="196" spans="1:18" s="68" customFormat="1" hidden="1" x14ac:dyDescent="0.2">
      <c r="A196" s="87" t="s">
        <v>971</v>
      </c>
      <c r="B196" s="88" t="s">
        <v>354</v>
      </c>
      <c r="C196" s="91">
        <f>'Planilha orçamentária'!M195</f>
        <v>54.2</v>
      </c>
      <c r="D196" s="89"/>
      <c r="E196" s="90">
        <v>0.2</v>
      </c>
      <c r="F196" s="91">
        <f t="shared" si="55"/>
        <v>10.840000000000002</v>
      </c>
      <c r="G196" s="89"/>
      <c r="H196" s="90">
        <v>0.8</v>
      </c>
      <c r="I196" s="91">
        <f t="shared" si="56"/>
        <v>43.360000000000007</v>
      </c>
      <c r="J196" s="89"/>
      <c r="K196" s="90"/>
      <c r="L196" s="91">
        <f t="shared" si="57"/>
        <v>0</v>
      </c>
      <c r="M196" s="92"/>
      <c r="N196" s="90"/>
      <c r="O196" s="91">
        <f t="shared" si="58"/>
        <v>0</v>
      </c>
      <c r="P196" s="92"/>
      <c r="Q196" s="90"/>
      <c r="R196" s="91">
        <f t="shared" si="59"/>
        <v>0</v>
      </c>
    </row>
    <row r="197" spans="1:18" s="68" customFormat="1" ht="25.5" hidden="1" x14ac:dyDescent="0.2">
      <c r="A197" s="87" t="s">
        <v>968</v>
      </c>
      <c r="B197" s="88" t="s">
        <v>356</v>
      </c>
      <c r="C197" s="91">
        <f>'Planilha orçamentária'!M196</f>
        <v>1981.5743999999997</v>
      </c>
      <c r="D197" s="89"/>
      <c r="E197" s="90">
        <v>1</v>
      </c>
      <c r="F197" s="91">
        <f t="shared" si="55"/>
        <v>1981.5743999999997</v>
      </c>
      <c r="G197" s="89"/>
      <c r="H197" s="90"/>
      <c r="I197" s="91">
        <f t="shared" si="56"/>
        <v>0</v>
      </c>
      <c r="J197" s="89"/>
      <c r="K197" s="90"/>
      <c r="L197" s="91">
        <f t="shared" si="57"/>
        <v>0</v>
      </c>
      <c r="M197" s="92"/>
      <c r="N197" s="90"/>
      <c r="O197" s="91">
        <f t="shared" si="58"/>
        <v>0</v>
      </c>
      <c r="P197" s="92"/>
      <c r="Q197" s="90"/>
      <c r="R197" s="91">
        <f t="shared" si="59"/>
        <v>0</v>
      </c>
    </row>
    <row r="198" spans="1:18" s="68" customFormat="1" hidden="1" x14ac:dyDescent="0.2">
      <c r="A198" s="87" t="s">
        <v>965</v>
      </c>
      <c r="B198" s="88" t="s">
        <v>102</v>
      </c>
      <c r="C198" s="91">
        <f>'Planilha orçamentária'!M197</f>
        <v>328.14079999999996</v>
      </c>
      <c r="D198" s="89"/>
      <c r="E198" s="90">
        <v>1</v>
      </c>
      <c r="F198" s="91">
        <f t="shared" si="55"/>
        <v>328.14079999999996</v>
      </c>
      <c r="G198" s="89"/>
      <c r="H198" s="90"/>
      <c r="I198" s="91">
        <f t="shared" si="56"/>
        <v>0</v>
      </c>
      <c r="J198" s="89"/>
      <c r="K198" s="90"/>
      <c r="L198" s="91">
        <f t="shared" si="57"/>
        <v>0</v>
      </c>
      <c r="M198" s="92"/>
      <c r="N198" s="90"/>
      <c r="O198" s="91">
        <f t="shared" si="58"/>
        <v>0</v>
      </c>
      <c r="P198" s="92"/>
      <c r="Q198" s="90"/>
      <c r="R198" s="91">
        <f t="shared" si="59"/>
        <v>0</v>
      </c>
    </row>
    <row r="199" spans="1:18" s="68" customFormat="1" ht="25.5" hidden="1" x14ac:dyDescent="0.2">
      <c r="A199" s="87" t="s">
        <v>967</v>
      </c>
      <c r="B199" s="88" t="s">
        <v>358</v>
      </c>
      <c r="C199" s="91">
        <f>'Planilha orçamentária'!M198</f>
        <v>4240.0600000000004</v>
      </c>
      <c r="D199" s="89"/>
      <c r="E199" s="90">
        <v>0.2</v>
      </c>
      <c r="F199" s="91">
        <f t="shared" si="55"/>
        <v>848.01200000000017</v>
      </c>
      <c r="G199" s="89"/>
      <c r="H199" s="90">
        <v>0.8</v>
      </c>
      <c r="I199" s="91">
        <f t="shared" si="56"/>
        <v>3392.0480000000007</v>
      </c>
      <c r="J199" s="89"/>
      <c r="K199" s="90"/>
      <c r="L199" s="91">
        <f t="shared" si="57"/>
        <v>0</v>
      </c>
      <c r="M199" s="92"/>
      <c r="N199" s="90"/>
      <c r="O199" s="91">
        <f t="shared" si="58"/>
        <v>0</v>
      </c>
      <c r="P199" s="92"/>
      <c r="Q199" s="90"/>
      <c r="R199" s="91">
        <f t="shared" si="59"/>
        <v>0</v>
      </c>
    </row>
    <row r="200" spans="1:18" s="68" customFormat="1" hidden="1" x14ac:dyDescent="0.2">
      <c r="A200" s="87" t="s">
        <v>969</v>
      </c>
      <c r="B200" s="88" t="s">
        <v>360</v>
      </c>
      <c r="C200" s="91">
        <f>'Planilha orçamentária'!M199</f>
        <v>1024.8000000000002</v>
      </c>
      <c r="D200" s="89"/>
      <c r="E200" s="90">
        <v>0.2</v>
      </c>
      <c r="F200" s="91">
        <f t="shared" si="55"/>
        <v>204.96000000000004</v>
      </c>
      <c r="G200" s="89"/>
      <c r="H200" s="90">
        <v>0.8</v>
      </c>
      <c r="I200" s="91">
        <f t="shared" si="56"/>
        <v>819.84000000000015</v>
      </c>
      <c r="J200" s="89"/>
      <c r="K200" s="90"/>
      <c r="L200" s="91">
        <f t="shared" si="57"/>
        <v>0</v>
      </c>
      <c r="M200" s="92"/>
      <c r="N200" s="90"/>
      <c r="O200" s="91">
        <f t="shared" si="58"/>
        <v>0</v>
      </c>
      <c r="P200" s="92"/>
      <c r="Q200" s="90"/>
      <c r="R200" s="91">
        <f t="shared" si="59"/>
        <v>0</v>
      </c>
    </row>
    <row r="201" spans="1:18" s="68" customFormat="1" ht="25.5" hidden="1" x14ac:dyDescent="0.2">
      <c r="A201" s="87" t="s">
        <v>972</v>
      </c>
      <c r="B201" s="88" t="s">
        <v>362</v>
      </c>
      <c r="C201" s="91">
        <f>'Planilha orçamentária'!M200</f>
        <v>4150.7999999999993</v>
      </c>
      <c r="D201" s="89"/>
      <c r="E201" s="90">
        <v>0.2</v>
      </c>
      <c r="F201" s="91">
        <f t="shared" si="55"/>
        <v>830.15999999999985</v>
      </c>
      <c r="G201" s="89"/>
      <c r="H201" s="90">
        <v>0.8</v>
      </c>
      <c r="I201" s="91">
        <f t="shared" si="56"/>
        <v>3320.6399999999994</v>
      </c>
      <c r="J201" s="89"/>
      <c r="K201" s="90"/>
      <c r="L201" s="91">
        <f t="shared" si="57"/>
        <v>0</v>
      </c>
      <c r="M201" s="92"/>
      <c r="N201" s="90"/>
      <c r="O201" s="91">
        <f t="shared" si="58"/>
        <v>0</v>
      </c>
      <c r="P201" s="92"/>
      <c r="Q201" s="90"/>
      <c r="R201" s="91">
        <f t="shared" si="59"/>
        <v>0</v>
      </c>
    </row>
    <row r="202" spans="1:18" s="68" customFormat="1" ht="25.5" hidden="1" x14ac:dyDescent="0.2">
      <c r="A202" s="87" t="s">
        <v>973</v>
      </c>
      <c r="B202" s="88" t="s">
        <v>364</v>
      </c>
      <c r="C202" s="91">
        <f>'Planilha orçamentária'!M201</f>
        <v>269.34319999999997</v>
      </c>
      <c r="D202" s="89"/>
      <c r="E202" s="90">
        <v>1</v>
      </c>
      <c r="F202" s="91">
        <f t="shared" si="55"/>
        <v>269.34319999999997</v>
      </c>
      <c r="G202" s="89"/>
      <c r="H202" s="90"/>
      <c r="I202" s="91">
        <f t="shared" si="56"/>
        <v>0</v>
      </c>
      <c r="J202" s="89"/>
      <c r="K202" s="90"/>
      <c r="L202" s="91">
        <f t="shared" si="57"/>
        <v>0</v>
      </c>
      <c r="M202" s="92"/>
      <c r="N202" s="90"/>
      <c r="O202" s="91">
        <f t="shared" si="58"/>
        <v>0</v>
      </c>
      <c r="P202" s="92"/>
      <c r="Q202" s="90"/>
      <c r="R202" s="91">
        <f t="shared" si="59"/>
        <v>0</v>
      </c>
    </row>
    <row r="203" spans="1:18" s="68" customFormat="1" hidden="1" x14ac:dyDescent="0.2">
      <c r="A203" s="87" t="s">
        <v>974</v>
      </c>
      <c r="B203" s="88" t="s">
        <v>366</v>
      </c>
      <c r="C203" s="91">
        <f>'Planilha orçamentária'!M202</f>
        <v>119.8736</v>
      </c>
      <c r="D203" s="89"/>
      <c r="E203" s="90">
        <v>1</v>
      </c>
      <c r="F203" s="91">
        <f t="shared" si="55"/>
        <v>119.8736</v>
      </c>
      <c r="G203" s="89"/>
      <c r="H203" s="90"/>
      <c r="I203" s="91">
        <f t="shared" si="56"/>
        <v>0</v>
      </c>
      <c r="J203" s="89"/>
      <c r="K203" s="90"/>
      <c r="L203" s="91">
        <f t="shared" si="57"/>
        <v>0</v>
      </c>
      <c r="M203" s="92"/>
      <c r="N203" s="90"/>
      <c r="O203" s="91">
        <f t="shared" si="58"/>
        <v>0</v>
      </c>
      <c r="P203" s="92"/>
      <c r="Q203" s="90"/>
      <c r="R203" s="91">
        <f t="shared" si="59"/>
        <v>0</v>
      </c>
    </row>
    <row r="204" spans="1:18" s="68" customFormat="1" ht="25.5" hidden="1" x14ac:dyDescent="0.2">
      <c r="A204" s="87" t="s">
        <v>975</v>
      </c>
      <c r="B204" s="88" t="s">
        <v>368</v>
      </c>
      <c r="C204" s="91">
        <f>'Planilha orçamentária'!M203</f>
        <v>2220.9999999999995</v>
      </c>
      <c r="D204" s="89"/>
      <c r="E204" s="90">
        <v>0.2</v>
      </c>
      <c r="F204" s="91">
        <f t="shared" si="55"/>
        <v>444.19999999999993</v>
      </c>
      <c r="G204" s="89"/>
      <c r="H204" s="90">
        <v>0.8</v>
      </c>
      <c r="I204" s="91">
        <f t="shared" si="56"/>
        <v>1776.7999999999997</v>
      </c>
      <c r="J204" s="89"/>
      <c r="K204" s="90"/>
      <c r="L204" s="91">
        <f t="shared" si="57"/>
        <v>0</v>
      </c>
      <c r="M204" s="92"/>
      <c r="N204" s="90"/>
      <c r="O204" s="91">
        <f t="shared" si="58"/>
        <v>0</v>
      </c>
      <c r="P204" s="92"/>
      <c r="Q204" s="90"/>
      <c r="R204" s="91">
        <f t="shared" si="59"/>
        <v>0</v>
      </c>
    </row>
    <row r="205" spans="1:18" s="68" customFormat="1" ht="38.25" hidden="1" x14ac:dyDescent="0.2">
      <c r="A205" s="87" t="s">
        <v>976</v>
      </c>
      <c r="B205" s="88" t="s">
        <v>370</v>
      </c>
      <c r="C205" s="91">
        <f>'Planilha orçamentária'!M204</f>
        <v>1102.06</v>
      </c>
      <c r="D205" s="89"/>
      <c r="E205" s="90">
        <v>1</v>
      </c>
      <c r="F205" s="91">
        <f t="shared" si="55"/>
        <v>1102.06</v>
      </c>
      <c r="G205" s="89"/>
      <c r="H205" s="90"/>
      <c r="I205" s="91">
        <f t="shared" si="56"/>
        <v>0</v>
      </c>
      <c r="J205" s="89"/>
      <c r="K205" s="90"/>
      <c r="L205" s="91">
        <f t="shared" si="57"/>
        <v>0</v>
      </c>
      <c r="M205" s="92"/>
      <c r="N205" s="90"/>
      <c r="O205" s="91">
        <f t="shared" si="58"/>
        <v>0</v>
      </c>
      <c r="P205" s="92"/>
      <c r="Q205" s="90"/>
      <c r="R205" s="91">
        <f t="shared" si="59"/>
        <v>0</v>
      </c>
    </row>
    <row r="206" spans="1:18" s="68" customFormat="1" hidden="1" x14ac:dyDescent="0.2">
      <c r="A206" s="87" t="s">
        <v>977</v>
      </c>
      <c r="B206" s="88" t="s">
        <v>372</v>
      </c>
      <c r="C206" s="91">
        <f>'Planilha orçamentária'!M205</f>
        <v>518.76</v>
      </c>
      <c r="D206" s="89"/>
      <c r="E206" s="90"/>
      <c r="F206" s="91">
        <f t="shared" si="55"/>
        <v>0</v>
      </c>
      <c r="G206" s="89"/>
      <c r="H206" s="90"/>
      <c r="I206" s="91">
        <f t="shared" si="56"/>
        <v>0</v>
      </c>
      <c r="J206" s="89"/>
      <c r="K206" s="90"/>
      <c r="L206" s="91">
        <f t="shared" si="57"/>
        <v>0</v>
      </c>
      <c r="M206" s="92"/>
      <c r="N206" s="90">
        <v>1</v>
      </c>
      <c r="O206" s="91">
        <f t="shared" si="58"/>
        <v>518.76</v>
      </c>
      <c r="P206" s="92"/>
      <c r="Q206" s="90"/>
      <c r="R206" s="91">
        <f t="shared" si="59"/>
        <v>0</v>
      </c>
    </row>
    <row r="207" spans="1:18" s="41" customFormat="1" x14ac:dyDescent="0.2">
      <c r="A207" s="100" t="s">
        <v>229</v>
      </c>
      <c r="B207" s="101" t="s">
        <v>374</v>
      </c>
      <c r="C207" s="104">
        <f>'Planilha orçamentária'!C206</f>
        <v>58564.906200000012</v>
      </c>
      <c r="D207" s="102"/>
      <c r="E207" s="103">
        <f>F207/$C207</f>
        <v>1.0955366304334657E-3</v>
      </c>
      <c r="F207" s="104">
        <f>SUM(F208:F227)</f>
        <v>64.16</v>
      </c>
      <c r="G207" s="105"/>
      <c r="H207" s="103">
        <f>I207/$C207</f>
        <v>0.99890446336956651</v>
      </c>
      <c r="I207" s="104">
        <f>SUM(I208:I227)</f>
        <v>58500.746200000009</v>
      </c>
      <c r="J207" s="106"/>
      <c r="K207" s="103">
        <f>L207/$C207</f>
        <v>0</v>
      </c>
      <c r="L207" s="104">
        <f>SUM(L208:L227)</f>
        <v>0</v>
      </c>
      <c r="M207" s="107"/>
      <c r="N207" s="103">
        <f>O207/$C207</f>
        <v>0</v>
      </c>
      <c r="O207" s="104">
        <f>SUM(O208:O227)</f>
        <v>0</v>
      </c>
      <c r="P207" s="107"/>
      <c r="Q207" s="103">
        <f>R207/$C207</f>
        <v>0</v>
      </c>
      <c r="R207" s="104">
        <f>SUM(R208:R227)</f>
        <v>0</v>
      </c>
    </row>
    <row r="208" spans="1:18" s="68" customFormat="1" ht="25.5" hidden="1" x14ac:dyDescent="0.2">
      <c r="A208" s="87" t="s">
        <v>978</v>
      </c>
      <c r="B208" s="88" t="s">
        <v>376</v>
      </c>
      <c r="C208" s="91">
        <f>'Planilha orçamentária'!M207</f>
        <v>64.16</v>
      </c>
      <c r="D208" s="89"/>
      <c r="E208" s="90">
        <v>1</v>
      </c>
      <c r="F208" s="91">
        <f t="shared" ref="F208:F227" si="60">E208*$C208</f>
        <v>64.16</v>
      </c>
      <c r="G208" s="89"/>
      <c r="H208" s="90"/>
      <c r="I208" s="91">
        <f t="shared" ref="I208:I227" si="61">H208*$C208</f>
        <v>0</v>
      </c>
      <c r="J208" s="89"/>
      <c r="K208" s="90"/>
      <c r="L208" s="91">
        <f t="shared" ref="L208:L227" si="62">K208*$C208</f>
        <v>0</v>
      </c>
      <c r="M208" s="92"/>
      <c r="N208" s="90"/>
      <c r="O208" s="91">
        <f t="shared" ref="O208:O227" si="63">N208*$C208</f>
        <v>0</v>
      </c>
      <c r="P208" s="92"/>
      <c r="Q208" s="90"/>
      <c r="R208" s="91">
        <f t="shared" ref="R208:R227" si="64">Q208*$C208</f>
        <v>0</v>
      </c>
    </row>
    <row r="209" spans="1:18" s="68" customFormat="1" ht="25.5" hidden="1" x14ac:dyDescent="0.2">
      <c r="A209" s="87" t="s">
        <v>980</v>
      </c>
      <c r="B209" s="88" t="s">
        <v>378</v>
      </c>
      <c r="C209" s="91">
        <f>'Planilha orçamentária'!M208</f>
        <v>775.77499999999998</v>
      </c>
      <c r="D209" s="89"/>
      <c r="E209" s="90"/>
      <c r="F209" s="91">
        <f t="shared" si="60"/>
        <v>0</v>
      </c>
      <c r="G209" s="89"/>
      <c r="H209" s="90">
        <v>1</v>
      </c>
      <c r="I209" s="91">
        <f t="shared" si="61"/>
        <v>775.77499999999998</v>
      </c>
      <c r="J209" s="89"/>
      <c r="K209" s="90"/>
      <c r="L209" s="91">
        <f t="shared" si="62"/>
        <v>0</v>
      </c>
      <c r="M209" s="92"/>
      <c r="N209" s="90"/>
      <c r="O209" s="91">
        <f t="shared" si="63"/>
        <v>0</v>
      </c>
      <c r="P209" s="92"/>
      <c r="Q209" s="90"/>
      <c r="R209" s="91">
        <f t="shared" si="64"/>
        <v>0</v>
      </c>
    </row>
    <row r="210" spans="1:18" s="68" customFormat="1" ht="25.5" hidden="1" x14ac:dyDescent="0.2">
      <c r="A210" s="87" t="s">
        <v>981</v>
      </c>
      <c r="B210" s="88" t="s">
        <v>380</v>
      </c>
      <c r="C210" s="91">
        <f>'Planilha orçamentária'!M209</f>
        <v>43.96</v>
      </c>
      <c r="D210" s="89"/>
      <c r="E210" s="90"/>
      <c r="F210" s="91">
        <f t="shared" si="60"/>
        <v>0</v>
      </c>
      <c r="G210" s="89"/>
      <c r="H210" s="90">
        <v>1</v>
      </c>
      <c r="I210" s="91">
        <f t="shared" si="61"/>
        <v>43.96</v>
      </c>
      <c r="J210" s="89"/>
      <c r="K210" s="90"/>
      <c r="L210" s="91">
        <f t="shared" si="62"/>
        <v>0</v>
      </c>
      <c r="M210" s="92"/>
      <c r="N210" s="90"/>
      <c r="O210" s="91">
        <f t="shared" si="63"/>
        <v>0</v>
      </c>
      <c r="P210" s="92"/>
      <c r="Q210" s="90"/>
      <c r="R210" s="91">
        <f t="shared" si="64"/>
        <v>0</v>
      </c>
    </row>
    <row r="211" spans="1:18" s="68" customFormat="1" hidden="1" x14ac:dyDescent="0.2">
      <c r="A211" s="87" t="s">
        <v>979</v>
      </c>
      <c r="B211" s="88" t="s">
        <v>382</v>
      </c>
      <c r="C211" s="91">
        <f>'Planilha orçamentária'!M210</f>
        <v>124.4</v>
      </c>
      <c r="D211" s="89"/>
      <c r="E211" s="90"/>
      <c r="F211" s="91">
        <f t="shared" si="60"/>
        <v>0</v>
      </c>
      <c r="G211" s="89"/>
      <c r="H211" s="90">
        <v>1</v>
      </c>
      <c r="I211" s="91">
        <f t="shared" si="61"/>
        <v>124.4</v>
      </c>
      <c r="J211" s="89"/>
      <c r="K211" s="90"/>
      <c r="L211" s="91">
        <f t="shared" si="62"/>
        <v>0</v>
      </c>
      <c r="M211" s="92"/>
      <c r="N211" s="90"/>
      <c r="O211" s="91">
        <f t="shared" si="63"/>
        <v>0</v>
      </c>
      <c r="P211" s="92"/>
      <c r="Q211" s="90"/>
      <c r="R211" s="91">
        <f t="shared" si="64"/>
        <v>0</v>
      </c>
    </row>
    <row r="212" spans="1:18" s="68" customFormat="1" hidden="1" x14ac:dyDescent="0.2">
      <c r="A212" s="87" t="s">
        <v>982</v>
      </c>
      <c r="B212" s="88" t="s">
        <v>276</v>
      </c>
      <c r="C212" s="91">
        <f>'Planilha orçamentária'!M211</f>
        <v>4.32</v>
      </c>
      <c r="D212" s="89"/>
      <c r="E212" s="90"/>
      <c r="F212" s="91">
        <f t="shared" si="60"/>
        <v>0</v>
      </c>
      <c r="G212" s="89"/>
      <c r="H212" s="90">
        <v>1</v>
      </c>
      <c r="I212" s="91">
        <f t="shared" si="61"/>
        <v>4.32</v>
      </c>
      <c r="J212" s="89"/>
      <c r="K212" s="90"/>
      <c r="L212" s="91">
        <f t="shared" si="62"/>
        <v>0</v>
      </c>
      <c r="M212" s="92"/>
      <c r="N212" s="90"/>
      <c r="O212" s="91">
        <f t="shared" si="63"/>
        <v>0</v>
      </c>
      <c r="P212" s="92"/>
      <c r="Q212" s="90"/>
      <c r="R212" s="91">
        <f t="shared" si="64"/>
        <v>0</v>
      </c>
    </row>
    <row r="213" spans="1:18" s="68" customFormat="1" ht="25.5" hidden="1" x14ac:dyDescent="0.2">
      <c r="A213" s="87" t="s">
        <v>983</v>
      </c>
      <c r="B213" s="88" t="s">
        <v>384</v>
      </c>
      <c r="C213" s="91">
        <f>'Planilha orçamentária'!M212</f>
        <v>5133.4639999999999</v>
      </c>
      <c r="D213" s="89"/>
      <c r="E213" s="90"/>
      <c r="F213" s="91">
        <f t="shared" si="60"/>
        <v>0</v>
      </c>
      <c r="G213" s="89"/>
      <c r="H213" s="90">
        <v>1</v>
      </c>
      <c r="I213" s="91">
        <f t="shared" si="61"/>
        <v>5133.4639999999999</v>
      </c>
      <c r="J213" s="89"/>
      <c r="K213" s="90"/>
      <c r="L213" s="91">
        <f t="shared" si="62"/>
        <v>0</v>
      </c>
      <c r="M213" s="92"/>
      <c r="N213" s="90"/>
      <c r="O213" s="91">
        <f t="shared" si="63"/>
        <v>0</v>
      </c>
      <c r="P213" s="92"/>
      <c r="Q213" s="90"/>
      <c r="R213" s="91">
        <f t="shared" si="64"/>
        <v>0</v>
      </c>
    </row>
    <row r="214" spans="1:18" s="68" customFormat="1" hidden="1" x14ac:dyDescent="0.2">
      <c r="A214" s="87" t="s">
        <v>984</v>
      </c>
      <c r="B214" s="88" t="s">
        <v>386</v>
      </c>
      <c r="C214" s="91">
        <f>'Planilha orçamentária'!M213</f>
        <v>2063.0864999999999</v>
      </c>
      <c r="D214" s="89"/>
      <c r="E214" s="90"/>
      <c r="F214" s="91">
        <f t="shared" si="60"/>
        <v>0</v>
      </c>
      <c r="G214" s="89"/>
      <c r="H214" s="90">
        <v>1</v>
      </c>
      <c r="I214" s="91">
        <f t="shared" si="61"/>
        <v>2063.0864999999999</v>
      </c>
      <c r="J214" s="89"/>
      <c r="K214" s="90"/>
      <c r="L214" s="91">
        <f t="shared" si="62"/>
        <v>0</v>
      </c>
      <c r="M214" s="92"/>
      <c r="N214" s="90"/>
      <c r="O214" s="91">
        <f t="shared" si="63"/>
        <v>0</v>
      </c>
      <c r="P214" s="92"/>
      <c r="Q214" s="90"/>
      <c r="R214" s="91">
        <f t="shared" si="64"/>
        <v>0</v>
      </c>
    </row>
    <row r="215" spans="1:18" s="68" customFormat="1" hidden="1" x14ac:dyDescent="0.2">
      <c r="A215" s="87" t="s">
        <v>985</v>
      </c>
      <c r="B215" s="88" t="s">
        <v>388</v>
      </c>
      <c r="C215" s="91">
        <f>'Planilha orçamentária'!M214</f>
        <v>229.2</v>
      </c>
      <c r="D215" s="89"/>
      <c r="E215" s="90"/>
      <c r="F215" s="91">
        <f t="shared" si="60"/>
        <v>0</v>
      </c>
      <c r="G215" s="89"/>
      <c r="H215" s="90">
        <v>1</v>
      </c>
      <c r="I215" s="91">
        <f t="shared" si="61"/>
        <v>229.2</v>
      </c>
      <c r="J215" s="89"/>
      <c r="K215" s="90"/>
      <c r="L215" s="91">
        <f t="shared" si="62"/>
        <v>0</v>
      </c>
      <c r="M215" s="92"/>
      <c r="N215" s="90"/>
      <c r="O215" s="91">
        <f t="shared" si="63"/>
        <v>0</v>
      </c>
      <c r="P215" s="92"/>
      <c r="Q215" s="90"/>
      <c r="R215" s="91">
        <f t="shared" si="64"/>
        <v>0</v>
      </c>
    </row>
    <row r="216" spans="1:18" s="68" customFormat="1" hidden="1" x14ac:dyDescent="0.2">
      <c r="A216" s="87" t="s">
        <v>986</v>
      </c>
      <c r="B216" s="88" t="s">
        <v>390</v>
      </c>
      <c r="C216" s="91">
        <f>'Planilha orçamentária'!M215</f>
        <v>227.34</v>
      </c>
      <c r="D216" s="89"/>
      <c r="E216" s="90"/>
      <c r="F216" s="91">
        <f t="shared" si="60"/>
        <v>0</v>
      </c>
      <c r="G216" s="89"/>
      <c r="H216" s="90">
        <v>1</v>
      </c>
      <c r="I216" s="91">
        <f t="shared" si="61"/>
        <v>227.34</v>
      </c>
      <c r="J216" s="89"/>
      <c r="K216" s="90"/>
      <c r="L216" s="91">
        <f t="shared" si="62"/>
        <v>0</v>
      </c>
      <c r="M216" s="92"/>
      <c r="N216" s="90"/>
      <c r="O216" s="91">
        <f t="shared" si="63"/>
        <v>0</v>
      </c>
      <c r="P216" s="92"/>
      <c r="Q216" s="90"/>
      <c r="R216" s="91">
        <f t="shared" si="64"/>
        <v>0</v>
      </c>
    </row>
    <row r="217" spans="1:18" s="68" customFormat="1" hidden="1" x14ac:dyDescent="0.2">
      <c r="A217" s="87" t="s">
        <v>987</v>
      </c>
      <c r="B217" s="88" t="s">
        <v>392</v>
      </c>
      <c r="C217" s="91">
        <f>'Planilha orçamentária'!M216</f>
        <v>1394.8799999999999</v>
      </c>
      <c r="D217" s="89"/>
      <c r="E217" s="90"/>
      <c r="F217" s="91">
        <f t="shared" si="60"/>
        <v>0</v>
      </c>
      <c r="G217" s="89"/>
      <c r="H217" s="90">
        <v>1</v>
      </c>
      <c r="I217" s="91">
        <f t="shared" si="61"/>
        <v>1394.8799999999999</v>
      </c>
      <c r="J217" s="89"/>
      <c r="K217" s="90"/>
      <c r="L217" s="91">
        <f t="shared" si="62"/>
        <v>0</v>
      </c>
      <c r="M217" s="92"/>
      <c r="N217" s="90"/>
      <c r="O217" s="91">
        <f t="shared" si="63"/>
        <v>0</v>
      </c>
      <c r="P217" s="92"/>
      <c r="Q217" s="90"/>
      <c r="R217" s="91">
        <f t="shared" si="64"/>
        <v>0</v>
      </c>
    </row>
    <row r="218" spans="1:18" s="68" customFormat="1" hidden="1" x14ac:dyDescent="0.2">
      <c r="A218" s="87" t="s">
        <v>988</v>
      </c>
      <c r="B218" s="88" t="s">
        <v>394</v>
      </c>
      <c r="C218" s="91">
        <f>'Planilha orçamentária'!M217</f>
        <v>14.87</v>
      </c>
      <c r="D218" s="89"/>
      <c r="E218" s="90"/>
      <c r="F218" s="91">
        <f t="shared" si="60"/>
        <v>0</v>
      </c>
      <c r="G218" s="89"/>
      <c r="H218" s="90">
        <v>1</v>
      </c>
      <c r="I218" s="91">
        <f t="shared" si="61"/>
        <v>14.87</v>
      </c>
      <c r="J218" s="89"/>
      <c r="K218" s="90"/>
      <c r="L218" s="91">
        <f t="shared" si="62"/>
        <v>0</v>
      </c>
      <c r="M218" s="92"/>
      <c r="N218" s="90"/>
      <c r="O218" s="91">
        <f t="shared" si="63"/>
        <v>0</v>
      </c>
      <c r="P218" s="92"/>
      <c r="Q218" s="90"/>
      <c r="R218" s="91">
        <f t="shared" si="64"/>
        <v>0</v>
      </c>
    </row>
    <row r="219" spans="1:18" s="68" customFormat="1" ht="25.5" hidden="1" x14ac:dyDescent="0.2">
      <c r="A219" s="87" t="s">
        <v>989</v>
      </c>
      <c r="B219" s="88" t="s">
        <v>396</v>
      </c>
      <c r="C219" s="91">
        <f>'Planilha orçamentária'!M218</f>
        <v>2319.2399999999998</v>
      </c>
      <c r="D219" s="89"/>
      <c r="E219" s="90"/>
      <c r="F219" s="91">
        <f t="shared" si="60"/>
        <v>0</v>
      </c>
      <c r="G219" s="89"/>
      <c r="H219" s="90">
        <v>1</v>
      </c>
      <c r="I219" s="91">
        <f t="shared" si="61"/>
        <v>2319.2399999999998</v>
      </c>
      <c r="J219" s="89"/>
      <c r="K219" s="90"/>
      <c r="L219" s="91">
        <f t="shared" si="62"/>
        <v>0</v>
      </c>
      <c r="M219" s="92"/>
      <c r="N219" s="90"/>
      <c r="O219" s="91">
        <f t="shared" si="63"/>
        <v>0</v>
      </c>
      <c r="P219" s="92"/>
      <c r="Q219" s="90"/>
      <c r="R219" s="91">
        <f t="shared" si="64"/>
        <v>0</v>
      </c>
    </row>
    <row r="220" spans="1:18" s="68" customFormat="1" hidden="1" x14ac:dyDescent="0.2">
      <c r="A220" s="87" t="s">
        <v>990</v>
      </c>
      <c r="B220" s="88" t="s">
        <v>398</v>
      </c>
      <c r="C220" s="91">
        <f>'Planilha orçamentária'!M219</f>
        <v>3172.4718000000003</v>
      </c>
      <c r="D220" s="89"/>
      <c r="E220" s="90"/>
      <c r="F220" s="91">
        <f t="shared" si="60"/>
        <v>0</v>
      </c>
      <c r="G220" s="89"/>
      <c r="H220" s="90">
        <v>1</v>
      </c>
      <c r="I220" s="91">
        <f t="shared" si="61"/>
        <v>3172.4718000000003</v>
      </c>
      <c r="J220" s="89"/>
      <c r="K220" s="90"/>
      <c r="L220" s="91">
        <f t="shared" si="62"/>
        <v>0</v>
      </c>
      <c r="M220" s="92"/>
      <c r="N220" s="90"/>
      <c r="O220" s="91">
        <f t="shared" si="63"/>
        <v>0</v>
      </c>
      <c r="P220" s="92"/>
      <c r="Q220" s="90"/>
      <c r="R220" s="91">
        <f t="shared" si="64"/>
        <v>0</v>
      </c>
    </row>
    <row r="221" spans="1:18" s="68" customFormat="1" ht="51" hidden="1" x14ac:dyDescent="0.2">
      <c r="A221" s="87" t="s">
        <v>991</v>
      </c>
      <c r="B221" s="88" t="s">
        <v>400</v>
      </c>
      <c r="C221" s="91">
        <f>'Planilha orçamentária'!M220</f>
        <v>4066.76</v>
      </c>
      <c r="D221" s="89"/>
      <c r="E221" s="90"/>
      <c r="F221" s="91">
        <f t="shared" si="60"/>
        <v>0</v>
      </c>
      <c r="G221" s="89"/>
      <c r="H221" s="90">
        <v>1</v>
      </c>
      <c r="I221" s="91">
        <f t="shared" si="61"/>
        <v>4066.76</v>
      </c>
      <c r="J221" s="89"/>
      <c r="K221" s="90"/>
      <c r="L221" s="91">
        <f t="shared" si="62"/>
        <v>0</v>
      </c>
      <c r="M221" s="92"/>
      <c r="N221" s="90"/>
      <c r="O221" s="91">
        <f t="shared" si="63"/>
        <v>0</v>
      </c>
      <c r="P221" s="92"/>
      <c r="Q221" s="90"/>
      <c r="R221" s="91">
        <f t="shared" si="64"/>
        <v>0</v>
      </c>
    </row>
    <row r="222" spans="1:18" s="68" customFormat="1" ht="25.5" hidden="1" x14ac:dyDescent="0.2">
      <c r="A222" s="87" t="s">
        <v>992</v>
      </c>
      <c r="B222" s="88" t="s">
        <v>402</v>
      </c>
      <c r="C222" s="91">
        <f>'Planilha orçamentária'!M221</f>
        <v>87.359999999999985</v>
      </c>
      <c r="D222" s="89"/>
      <c r="E222" s="90"/>
      <c r="F222" s="91">
        <f t="shared" si="60"/>
        <v>0</v>
      </c>
      <c r="G222" s="89"/>
      <c r="H222" s="90">
        <v>1</v>
      </c>
      <c r="I222" s="91">
        <f t="shared" si="61"/>
        <v>87.359999999999985</v>
      </c>
      <c r="J222" s="89"/>
      <c r="K222" s="90"/>
      <c r="L222" s="91">
        <f t="shared" si="62"/>
        <v>0</v>
      </c>
      <c r="M222" s="92"/>
      <c r="N222" s="90"/>
      <c r="O222" s="91">
        <f t="shared" si="63"/>
        <v>0</v>
      </c>
      <c r="P222" s="92"/>
      <c r="Q222" s="90"/>
      <c r="R222" s="91">
        <f t="shared" si="64"/>
        <v>0</v>
      </c>
    </row>
    <row r="223" spans="1:18" s="68" customFormat="1" ht="38.25" hidden="1" x14ac:dyDescent="0.2">
      <c r="A223" s="87" t="s">
        <v>993</v>
      </c>
      <c r="B223" s="88" t="s">
        <v>404</v>
      </c>
      <c r="C223" s="91">
        <f>'Planilha orçamentária'!M222</f>
        <v>33575</v>
      </c>
      <c r="D223" s="89"/>
      <c r="E223" s="90"/>
      <c r="F223" s="91">
        <f t="shared" si="60"/>
        <v>0</v>
      </c>
      <c r="G223" s="89"/>
      <c r="H223" s="90">
        <v>1</v>
      </c>
      <c r="I223" s="91">
        <f t="shared" si="61"/>
        <v>33575</v>
      </c>
      <c r="J223" s="89"/>
      <c r="K223" s="90"/>
      <c r="L223" s="91">
        <f t="shared" si="62"/>
        <v>0</v>
      </c>
      <c r="M223" s="92"/>
      <c r="N223" s="90"/>
      <c r="O223" s="91">
        <f t="shared" si="63"/>
        <v>0</v>
      </c>
      <c r="P223" s="92"/>
      <c r="Q223" s="90"/>
      <c r="R223" s="91">
        <f t="shared" si="64"/>
        <v>0</v>
      </c>
    </row>
    <row r="224" spans="1:18" s="68" customFormat="1" ht="25.5" hidden="1" x14ac:dyDescent="0.2">
      <c r="A224" s="87" t="s">
        <v>994</v>
      </c>
      <c r="B224" s="88" t="s">
        <v>406</v>
      </c>
      <c r="C224" s="91">
        <f>'Planilha orçamentária'!M223</f>
        <v>3053.4</v>
      </c>
      <c r="D224" s="89"/>
      <c r="E224" s="90"/>
      <c r="F224" s="91">
        <f t="shared" si="60"/>
        <v>0</v>
      </c>
      <c r="G224" s="89"/>
      <c r="H224" s="90">
        <v>1</v>
      </c>
      <c r="I224" s="91">
        <f t="shared" si="61"/>
        <v>3053.4</v>
      </c>
      <c r="J224" s="89"/>
      <c r="K224" s="90"/>
      <c r="L224" s="91">
        <f t="shared" si="62"/>
        <v>0</v>
      </c>
      <c r="M224" s="92"/>
      <c r="N224" s="90"/>
      <c r="O224" s="91">
        <f t="shared" si="63"/>
        <v>0</v>
      </c>
      <c r="P224" s="92"/>
      <c r="Q224" s="90"/>
      <c r="R224" s="91">
        <f t="shared" si="64"/>
        <v>0</v>
      </c>
    </row>
    <row r="225" spans="1:18" s="68" customFormat="1" hidden="1" x14ac:dyDescent="0.2">
      <c r="A225" s="87" t="s">
        <v>995</v>
      </c>
      <c r="B225" s="88" t="s">
        <v>408</v>
      </c>
      <c r="C225" s="91">
        <f>'Planilha orçamentária'!M224</f>
        <v>139.32249999999999</v>
      </c>
      <c r="D225" s="89"/>
      <c r="E225" s="90"/>
      <c r="F225" s="91">
        <f t="shared" si="60"/>
        <v>0</v>
      </c>
      <c r="G225" s="89"/>
      <c r="H225" s="90">
        <v>1</v>
      </c>
      <c r="I225" s="91">
        <f t="shared" si="61"/>
        <v>139.32249999999999</v>
      </c>
      <c r="J225" s="89"/>
      <c r="K225" s="90"/>
      <c r="L225" s="91">
        <f t="shared" si="62"/>
        <v>0</v>
      </c>
      <c r="M225" s="92"/>
      <c r="N225" s="90"/>
      <c r="O225" s="91">
        <f t="shared" si="63"/>
        <v>0</v>
      </c>
      <c r="P225" s="92"/>
      <c r="Q225" s="90"/>
      <c r="R225" s="91">
        <f t="shared" si="64"/>
        <v>0</v>
      </c>
    </row>
    <row r="226" spans="1:18" s="68" customFormat="1" ht="25.5" hidden="1" x14ac:dyDescent="0.2">
      <c r="A226" s="87" t="s">
        <v>996</v>
      </c>
      <c r="B226" s="88" t="s">
        <v>410</v>
      </c>
      <c r="C226" s="91">
        <f>'Planilha orçamentária'!M225</f>
        <v>1450.8</v>
      </c>
      <c r="D226" s="89"/>
      <c r="E226" s="90"/>
      <c r="F226" s="91">
        <f t="shared" si="60"/>
        <v>0</v>
      </c>
      <c r="G226" s="89"/>
      <c r="H226" s="90">
        <v>1</v>
      </c>
      <c r="I226" s="91">
        <f t="shared" si="61"/>
        <v>1450.8</v>
      </c>
      <c r="J226" s="89"/>
      <c r="K226" s="90"/>
      <c r="L226" s="91">
        <f t="shared" si="62"/>
        <v>0</v>
      </c>
      <c r="M226" s="92"/>
      <c r="N226" s="90"/>
      <c r="O226" s="91">
        <f t="shared" si="63"/>
        <v>0</v>
      </c>
      <c r="P226" s="92"/>
      <c r="Q226" s="90"/>
      <c r="R226" s="91">
        <f t="shared" si="64"/>
        <v>0</v>
      </c>
    </row>
    <row r="227" spans="1:18" s="68" customFormat="1" ht="25.5" hidden="1" x14ac:dyDescent="0.2">
      <c r="A227" s="87" t="s">
        <v>997</v>
      </c>
      <c r="B227" s="88" t="s">
        <v>412</v>
      </c>
      <c r="C227" s="91">
        <f>'Planilha orçamentária'!M226</f>
        <v>625.09640000000002</v>
      </c>
      <c r="D227" s="89"/>
      <c r="E227" s="90"/>
      <c r="F227" s="91">
        <f t="shared" si="60"/>
        <v>0</v>
      </c>
      <c r="G227" s="89"/>
      <c r="H227" s="90">
        <v>1</v>
      </c>
      <c r="I227" s="91">
        <f t="shared" si="61"/>
        <v>625.09640000000002</v>
      </c>
      <c r="J227" s="89"/>
      <c r="K227" s="90"/>
      <c r="L227" s="91">
        <f t="shared" si="62"/>
        <v>0</v>
      </c>
      <c r="M227" s="92"/>
      <c r="N227" s="90"/>
      <c r="O227" s="91">
        <f t="shared" si="63"/>
        <v>0</v>
      </c>
      <c r="P227" s="92"/>
      <c r="Q227" s="90"/>
      <c r="R227" s="91">
        <f t="shared" si="64"/>
        <v>0</v>
      </c>
    </row>
    <row r="228" spans="1:18" s="41" customFormat="1" x14ac:dyDescent="0.2">
      <c r="A228" s="122" t="s">
        <v>269</v>
      </c>
      <c r="B228" s="123" t="s">
        <v>413</v>
      </c>
      <c r="C228" s="126">
        <f>'Planilha orçamentária'!C227</f>
        <v>20613.28</v>
      </c>
      <c r="D228" s="124"/>
      <c r="E228" s="125">
        <f>F228/$C228</f>
        <v>0.21102852141920161</v>
      </c>
      <c r="F228" s="126">
        <f>F229+F235+F247+F253+F259+F262+F264</f>
        <v>4349.99</v>
      </c>
      <c r="G228" s="127"/>
      <c r="H228" s="125">
        <f>I228/$C228</f>
        <v>0.65367811430301248</v>
      </c>
      <c r="I228" s="126">
        <f>I229+I235+I247+I253+I259+I262+I264</f>
        <v>13474.45</v>
      </c>
      <c r="J228" s="128"/>
      <c r="K228" s="125">
        <f>L228/$C228</f>
        <v>0.10913352945285758</v>
      </c>
      <c r="L228" s="126">
        <f>L229+L235+L247+L253+L259+L262+L264</f>
        <v>2249.6</v>
      </c>
      <c r="M228" s="129"/>
      <c r="N228" s="125">
        <f>O228/$C228</f>
        <v>2.6159834824928396E-2</v>
      </c>
      <c r="O228" s="126">
        <f>O229+O235+O247+O253+O259+O262+O264</f>
        <v>539.24</v>
      </c>
      <c r="P228" s="129"/>
      <c r="Q228" s="125">
        <f>R228/$C228</f>
        <v>0</v>
      </c>
      <c r="R228" s="126">
        <f>R229+R235+R247+R253+R259+R262+R264</f>
        <v>0</v>
      </c>
    </row>
    <row r="229" spans="1:18" s="41" customFormat="1" x14ac:dyDescent="0.2">
      <c r="A229" s="100" t="s">
        <v>998</v>
      </c>
      <c r="B229" s="101" t="s">
        <v>414</v>
      </c>
      <c r="C229" s="104">
        <f>'Planilha orçamentária'!C228</f>
        <v>9030.2999999999993</v>
      </c>
      <c r="D229" s="102"/>
      <c r="E229" s="103">
        <f>F229/$C229</f>
        <v>0</v>
      </c>
      <c r="F229" s="104">
        <f>SUM(F230:F234)</f>
        <v>0</v>
      </c>
      <c r="G229" s="105"/>
      <c r="H229" s="103">
        <f>I229/$C229</f>
        <v>1</v>
      </c>
      <c r="I229" s="104">
        <f>SUM(I230:I234)</f>
        <v>9030.2999999999993</v>
      </c>
      <c r="J229" s="106"/>
      <c r="K229" s="103">
        <f>L229/$C229</f>
        <v>0</v>
      </c>
      <c r="L229" s="104">
        <f>SUM(L230:L234)</f>
        <v>0</v>
      </c>
      <c r="M229" s="107"/>
      <c r="N229" s="103">
        <f>O229/$C229</f>
        <v>0</v>
      </c>
      <c r="O229" s="104">
        <f>SUM(O230:O234)</f>
        <v>0</v>
      </c>
      <c r="P229" s="107"/>
      <c r="Q229" s="103">
        <f>R229/$C229</f>
        <v>0</v>
      </c>
      <c r="R229" s="104">
        <f>SUM(R230:R234)</f>
        <v>0</v>
      </c>
    </row>
    <row r="230" spans="1:18" s="68" customFormat="1" ht="38.25" hidden="1" x14ac:dyDescent="0.2">
      <c r="A230" s="87" t="s">
        <v>1010</v>
      </c>
      <c r="B230" s="88" t="s">
        <v>416</v>
      </c>
      <c r="C230" s="91">
        <f>'Planilha orçamentária'!M229</f>
        <v>2136</v>
      </c>
      <c r="D230" s="89"/>
      <c r="E230" s="90"/>
      <c r="F230" s="91">
        <f>E230*$C230</f>
        <v>0</v>
      </c>
      <c r="G230" s="89"/>
      <c r="H230" s="90">
        <v>1</v>
      </c>
      <c r="I230" s="91">
        <f>H230*$C230</f>
        <v>2136</v>
      </c>
      <c r="J230" s="89"/>
      <c r="K230" s="90"/>
      <c r="L230" s="91">
        <f>K230*$C230</f>
        <v>0</v>
      </c>
      <c r="M230" s="92"/>
      <c r="N230" s="90"/>
      <c r="O230" s="91">
        <f>N230*$C230</f>
        <v>0</v>
      </c>
      <c r="P230" s="92"/>
      <c r="Q230" s="90"/>
      <c r="R230" s="91">
        <f>Q230*$C230</f>
        <v>0</v>
      </c>
    </row>
    <row r="231" spans="1:18" s="68" customFormat="1" ht="38.25" hidden="1" x14ac:dyDescent="0.2">
      <c r="A231" s="87" t="s">
        <v>1014</v>
      </c>
      <c r="B231" s="88" t="s">
        <v>418</v>
      </c>
      <c r="C231" s="91">
        <f>'Planilha orçamentária'!M230</f>
        <v>2976</v>
      </c>
      <c r="D231" s="89"/>
      <c r="E231" s="90"/>
      <c r="F231" s="91">
        <f>E231*$C231</f>
        <v>0</v>
      </c>
      <c r="G231" s="89"/>
      <c r="H231" s="90">
        <v>1</v>
      </c>
      <c r="I231" s="91">
        <f>H231*$C231</f>
        <v>2976</v>
      </c>
      <c r="J231" s="89"/>
      <c r="K231" s="90"/>
      <c r="L231" s="91">
        <f>K231*$C231</f>
        <v>0</v>
      </c>
      <c r="M231" s="92"/>
      <c r="N231" s="90"/>
      <c r="O231" s="91">
        <f>N231*$C231</f>
        <v>0</v>
      </c>
      <c r="P231" s="92"/>
      <c r="Q231" s="90"/>
      <c r="R231" s="91">
        <f>Q231*$C231</f>
        <v>0</v>
      </c>
    </row>
    <row r="232" spans="1:18" s="68" customFormat="1" hidden="1" x14ac:dyDescent="0.2">
      <c r="A232" s="87" t="s">
        <v>1015</v>
      </c>
      <c r="B232" s="88" t="s">
        <v>420</v>
      </c>
      <c r="C232" s="91">
        <f>'Planilha orçamentária'!M231</f>
        <v>97.899999999999991</v>
      </c>
      <c r="D232" s="89"/>
      <c r="E232" s="90"/>
      <c r="F232" s="91">
        <f>E232*$C232</f>
        <v>0</v>
      </c>
      <c r="G232" s="89"/>
      <c r="H232" s="90">
        <v>1</v>
      </c>
      <c r="I232" s="91">
        <f>H232*$C232</f>
        <v>97.899999999999991</v>
      </c>
      <c r="J232" s="89"/>
      <c r="K232" s="90"/>
      <c r="L232" s="91">
        <f>K232*$C232</f>
        <v>0</v>
      </c>
      <c r="M232" s="92"/>
      <c r="N232" s="90"/>
      <c r="O232" s="91">
        <f>N232*$C232</f>
        <v>0</v>
      </c>
      <c r="P232" s="92"/>
      <c r="Q232" s="90"/>
      <c r="R232" s="91">
        <f>Q232*$C232</f>
        <v>0</v>
      </c>
    </row>
    <row r="233" spans="1:18" s="68" customFormat="1" hidden="1" x14ac:dyDescent="0.2">
      <c r="A233" s="87" t="s">
        <v>1016</v>
      </c>
      <c r="B233" s="88" t="s">
        <v>422</v>
      </c>
      <c r="C233" s="91">
        <f>'Planilha orçamentária'!M232</f>
        <v>175.39999999999998</v>
      </c>
      <c r="D233" s="89"/>
      <c r="E233" s="90"/>
      <c r="F233" s="91">
        <f>E233*$C233</f>
        <v>0</v>
      </c>
      <c r="G233" s="89"/>
      <c r="H233" s="90">
        <v>1</v>
      </c>
      <c r="I233" s="91">
        <f>H233*$C233</f>
        <v>175.39999999999998</v>
      </c>
      <c r="J233" s="89"/>
      <c r="K233" s="90"/>
      <c r="L233" s="91">
        <f>K233*$C233</f>
        <v>0</v>
      </c>
      <c r="M233" s="92"/>
      <c r="N233" s="90"/>
      <c r="O233" s="91">
        <f>N233*$C233</f>
        <v>0</v>
      </c>
      <c r="P233" s="92"/>
      <c r="Q233" s="90"/>
      <c r="R233" s="91">
        <f>Q233*$C233</f>
        <v>0</v>
      </c>
    </row>
    <row r="234" spans="1:18" s="68" customFormat="1" ht="38.25" hidden="1" x14ac:dyDescent="0.2">
      <c r="A234" s="87" t="s">
        <v>1017</v>
      </c>
      <c r="B234" s="88" t="s">
        <v>424</v>
      </c>
      <c r="C234" s="91">
        <f>'Planilha orçamentária'!M233</f>
        <v>3645</v>
      </c>
      <c r="D234" s="89"/>
      <c r="E234" s="90"/>
      <c r="F234" s="91">
        <f>E234*$C234</f>
        <v>0</v>
      </c>
      <c r="G234" s="89"/>
      <c r="H234" s="90">
        <v>1</v>
      </c>
      <c r="I234" s="91">
        <f>H234*$C234</f>
        <v>3645</v>
      </c>
      <c r="J234" s="89"/>
      <c r="K234" s="90"/>
      <c r="L234" s="91">
        <f>K234*$C234</f>
        <v>0</v>
      </c>
      <c r="M234" s="92"/>
      <c r="N234" s="90"/>
      <c r="O234" s="91">
        <f>N234*$C234</f>
        <v>0</v>
      </c>
      <c r="P234" s="92"/>
      <c r="Q234" s="90"/>
      <c r="R234" s="91">
        <f>Q234*$C234</f>
        <v>0</v>
      </c>
    </row>
    <row r="235" spans="1:18" s="41" customFormat="1" x14ac:dyDescent="0.2">
      <c r="A235" s="122" t="s">
        <v>999</v>
      </c>
      <c r="B235" s="123" t="s">
        <v>425</v>
      </c>
      <c r="C235" s="126">
        <f>'Planilha orçamentária'!C234</f>
        <v>5303.3200000000006</v>
      </c>
      <c r="D235" s="124"/>
      <c r="E235" s="125">
        <f>F235/$C235</f>
        <v>0.48762473318600413</v>
      </c>
      <c r="F235" s="126">
        <f>SUM(F236:F246)</f>
        <v>2586.0299999999997</v>
      </c>
      <c r="G235" s="127"/>
      <c r="H235" s="125">
        <f>I235/$C235</f>
        <v>0.5123752668139957</v>
      </c>
      <c r="I235" s="126">
        <f>SUM(I236:I246)</f>
        <v>2717.29</v>
      </c>
      <c r="J235" s="128"/>
      <c r="K235" s="125">
        <f>L235/$C235</f>
        <v>0</v>
      </c>
      <c r="L235" s="126">
        <f>SUM(L236:L246)</f>
        <v>0</v>
      </c>
      <c r="M235" s="129"/>
      <c r="N235" s="125">
        <f>O235/$C235</f>
        <v>0</v>
      </c>
      <c r="O235" s="126">
        <f>SUM(O236:O246)</f>
        <v>0</v>
      </c>
      <c r="P235" s="129"/>
      <c r="Q235" s="125">
        <f>R235/$C235</f>
        <v>0</v>
      </c>
      <c r="R235" s="126">
        <f>SUM(R236:R246)</f>
        <v>0</v>
      </c>
    </row>
    <row r="236" spans="1:18" s="68" customFormat="1" ht="38.25" hidden="1" x14ac:dyDescent="0.2">
      <c r="A236" s="87" t="s">
        <v>1018</v>
      </c>
      <c r="B236" s="88" t="s">
        <v>427</v>
      </c>
      <c r="C236" s="91">
        <f>'Planilha orçamentária'!M235</f>
        <v>1610.6</v>
      </c>
      <c r="D236" s="89"/>
      <c r="E236" s="90">
        <v>1</v>
      </c>
      <c r="F236" s="91">
        <f t="shared" ref="F236:F246" si="65">E236*$C236</f>
        <v>1610.6</v>
      </c>
      <c r="G236" s="89"/>
      <c r="H236" s="90"/>
      <c r="I236" s="91">
        <f t="shared" ref="I236:I246" si="66">H236*$C236</f>
        <v>0</v>
      </c>
      <c r="J236" s="89"/>
      <c r="K236" s="90"/>
      <c r="L236" s="91">
        <f t="shared" ref="L236:L246" si="67">K236*$C236</f>
        <v>0</v>
      </c>
      <c r="M236" s="92"/>
      <c r="N236" s="90"/>
      <c r="O236" s="91">
        <f t="shared" ref="O236:O246" si="68">N236*$C236</f>
        <v>0</v>
      </c>
      <c r="P236" s="92"/>
      <c r="Q236" s="90"/>
      <c r="R236" s="91">
        <f t="shared" ref="R236:R246" si="69">Q236*$C236</f>
        <v>0</v>
      </c>
    </row>
    <row r="237" spans="1:18" s="68" customFormat="1" ht="25.5" hidden="1" x14ac:dyDescent="0.2">
      <c r="A237" s="87" t="s">
        <v>1012</v>
      </c>
      <c r="B237" s="88" t="s">
        <v>429</v>
      </c>
      <c r="C237" s="91">
        <f>'Planilha orçamentária'!M236</f>
        <v>401.05</v>
      </c>
      <c r="D237" s="89"/>
      <c r="E237" s="90"/>
      <c r="F237" s="91">
        <f t="shared" si="65"/>
        <v>0</v>
      </c>
      <c r="G237" s="89"/>
      <c r="H237" s="90">
        <v>1</v>
      </c>
      <c r="I237" s="91">
        <f t="shared" si="66"/>
        <v>401.05</v>
      </c>
      <c r="J237" s="89"/>
      <c r="K237" s="90"/>
      <c r="L237" s="91">
        <f t="shared" si="67"/>
        <v>0</v>
      </c>
      <c r="M237" s="92"/>
      <c r="N237" s="90"/>
      <c r="O237" s="91">
        <f t="shared" si="68"/>
        <v>0</v>
      </c>
      <c r="P237" s="92"/>
      <c r="Q237" s="90"/>
      <c r="R237" s="91">
        <f t="shared" si="69"/>
        <v>0</v>
      </c>
    </row>
    <row r="238" spans="1:18" s="68" customFormat="1" ht="25.5" hidden="1" x14ac:dyDescent="0.2">
      <c r="A238" s="87" t="s">
        <v>1019</v>
      </c>
      <c r="B238" s="88" t="s">
        <v>431</v>
      </c>
      <c r="C238" s="91">
        <f>'Planilha orçamentária'!M237</f>
        <v>802.1</v>
      </c>
      <c r="D238" s="89"/>
      <c r="E238" s="90"/>
      <c r="F238" s="91">
        <f t="shared" si="65"/>
        <v>0</v>
      </c>
      <c r="G238" s="89"/>
      <c r="H238" s="90">
        <v>1</v>
      </c>
      <c r="I238" s="91">
        <f t="shared" si="66"/>
        <v>802.1</v>
      </c>
      <c r="J238" s="89"/>
      <c r="K238" s="90"/>
      <c r="L238" s="91">
        <f t="shared" si="67"/>
        <v>0</v>
      </c>
      <c r="M238" s="92"/>
      <c r="N238" s="90"/>
      <c r="O238" s="91">
        <f t="shared" si="68"/>
        <v>0</v>
      </c>
      <c r="P238" s="92"/>
      <c r="Q238" s="90"/>
      <c r="R238" s="91">
        <f t="shared" si="69"/>
        <v>0</v>
      </c>
    </row>
    <row r="239" spans="1:18" s="68" customFormat="1" ht="25.5" hidden="1" x14ac:dyDescent="0.2">
      <c r="A239" s="87" t="s">
        <v>1020</v>
      </c>
      <c r="B239" s="88" t="s">
        <v>433</v>
      </c>
      <c r="C239" s="91">
        <f>'Planilha orçamentária'!M238</f>
        <v>271.96000000000004</v>
      </c>
      <c r="D239" s="89"/>
      <c r="E239" s="90"/>
      <c r="F239" s="91">
        <f t="shared" si="65"/>
        <v>0</v>
      </c>
      <c r="G239" s="89"/>
      <c r="H239" s="90">
        <v>1</v>
      </c>
      <c r="I239" s="91">
        <f t="shared" si="66"/>
        <v>271.96000000000004</v>
      </c>
      <c r="J239" s="89"/>
      <c r="K239" s="90"/>
      <c r="L239" s="91">
        <f t="shared" si="67"/>
        <v>0</v>
      </c>
      <c r="M239" s="92"/>
      <c r="N239" s="90"/>
      <c r="O239" s="91">
        <f t="shared" si="68"/>
        <v>0</v>
      </c>
      <c r="P239" s="92"/>
      <c r="Q239" s="90"/>
      <c r="R239" s="91">
        <f t="shared" si="69"/>
        <v>0</v>
      </c>
    </row>
    <row r="240" spans="1:18" s="68" customFormat="1" ht="25.5" hidden="1" x14ac:dyDescent="0.2">
      <c r="A240" s="87" t="s">
        <v>1021</v>
      </c>
      <c r="B240" s="88" t="s">
        <v>435</v>
      </c>
      <c r="C240" s="91">
        <f>'Planilha orçamentária'!M239</f>
        <v>62.760000000000005</v>
      </c>
      <c r="D240" s="89"/>
      <c r="E240" s="90"/>
      <c r="F240" s="91">
        <f t="shared" si="65"/>
        <v>0</v>
      </c>
      <c r="G240" s="89"/>
      <c r="H240" s="90">
        <v>1</v>
      </c>
      <c r="I240" s="91">
        <f t="shared" si="66"/>
        <v>62.760000000000005</v>
      </c>
      <c r="J240" s="89"/>
      <c r="K240" s="90"/>
      <c r="L240" s="91">
        <f t="shared" si="67"/>
        <v>0</v>
      </c>
      <c r="M240" s="92"/>
      <c r="N240" s="90"/>
      <c r="O240" s="91">
        <f t="shared" si="68"/>
        <v>0</v>
      </c>
      <c r="P240" s="92"/>
      <c r="Q240" s="90"/>
      <c r="R240" s="91">
        <f t="shared" si="69"/>
        <v>0</v>
      </c>
    </row>
    <row r="241" spans="1:18" s="68" customFormat="1" ht="25.5" hidden="1" x14ac:dyDescent="0.2">
      <c r="A241" s="87" t="s">
        <v>1022</v>
      </c>
      <c r="B241" s="88" t="s">
        <v>437</v>
      </c>
      <c r="C241" s="91">
        <f>'Planilha orçamentária'!M240</f>
        <v>73.22</v>
      </c>
      <c r="D241" s="89"/>
      <c r="E241" s="90"/>
      <c r="F241" s="91">
        <f t="shared" si="65"/>
        <v>0</v>
      </c>
      <c r="G241" s="89"/>
      <c r="H241" s="90">
        <v>1</v>
      </c>
      <c r="I241" s="91">
        <f t="shared" si="66"/>
        <v>73.22</v>
      </c>
      <c r="J241" s="89"/>
      <c r="K241" s="90"/>
      <c r="L241" s="91">
        <f t="shared" si="67"/>
        <v>0</v>
      </c>
      <c r="M241" s="92"/>
      <c r="N241" s="90"/>
      <c r="O241" s="91">
        <f t="shared" si="68"/>
        <v>0</v>
      </c>
      <c r="P241" s="92"/>
      <c r="Q241" s="90"/>
      <c r="R241" s="91">
        <f t="shared" si="69"/>
        <v>0</v>
      </c>
    </row>
    <row r="242" spans="1:18" s="68" customFormat="1" hidden="1" x14ac:dyDescent="0.2">
      <c r="A242" s="87" t="s">
        <v>1023</v>
      </c>
      <c r="B242" s="88" t="s">
        <v>439</v>
      </c>
      <c r="C242" s="91">
        <f>'Planilha orçamentária'!M241</f>
        <v>147.04</v>
      </c>
      <c r="D242" s="89"/>
      <c r="E242" s="90"/>
      <c r="F242" s="91">
        <f t="shared" si="65"/>
        <v>0</v>
      </c>
      <c r="G242" s="89"/>
      <c r="H242" s="90">
        <v>1</v>
      </c>
      <c r="I242" s="91">
        <f t="shared" si="66"/>
        <v>147.04</v>
      </c>
      <c r="J242" s="89"/>
      <c r="K242" s="90"/>
      <c r="L242" s="91">
        <f t="shared" si="67"/>
        <v>0</v>
      </c>
      <c r="M242" s="92"/>
      <c r="N242" s="90"/>
      <c r="O242" s="91">
        <f t="shared" si="68"/>
        <v>0</v>
      </c>
      <c r="P242" s="92"/>
      <c r="Q242" s="90"/>
      <c r="R242" s="91">
        <f t="shared" si="69"/>
        <v>0</v>
      </c>
    </row>
    <row r="243" spans="1:18" s="68" customFormat="1" hidden="1" x14ac:dyDescent="0.2">
      <c r="A243" s="87" t="s">
        <v>1024</v>
      </c>
      <c r="B243" s="88" t="s">
        <v>441</v>
      </c>
      <c r="C243" s="91">
        <f>'Planilha orçamentária'!M242</f>
        <v>147.04</v>
      </c>
      <c r="D243" s="89"/>
      <c r="E243" s="90"/>
      <c r="F243" s="91">
        <f t="shared" si="65"/>
        <v>0</v>
      </c>
      <c r="G243" s="89"/>
      <c r="H243" s="90">
        <v>1</v>
      </c>
      <c r="I243" s="91">
        <f t="shared" si="66"/>
        <v>147.04</v>
      </c>
      <c r="J243" s="89"/>
      <c r="K243" s="90"/>
      <c r="L243" s="91">
        <f t="shared" si="67"/>
        <v>0</v>
      </c>
      <c r="M243" s="92"/>
      <c r="N243" s="90"/>
      <c r="O243" s="91">
        <f t="shared" si="68"/>
        <v>0</v>
      </c>
      <c r="P243" s="92"/>
      <c r="Q243" s="90"/>
      <c r="R243" s="91">
        <f t="shared" si="69"/>
        <v>0</v>
      </c>
    </row>
    <row r="244" spans="1:18" s="68" customFormat="1" hidden="1" x14ac:dyDescent="0.2">
      <c r="A244" s="87" t="s">
        <v>1025</v>
      </c>
      <c r="B244" s="88" t="s">
        <v>443</v>
      </c>
      <c r="C244" s="91">
        <f>'Planilha orçamentária'!M243</f>
        <v>322.39999999999998</v>
      </c>
      <c r="D244" s="89"/>
      <c r="E244" s="90"/>
      <c r="F244" s="91">
        <f t="shared" si="65"/>
        <v>0</v>
      </c>
      <c r="G244" s="89"/>
      <c r="H244" s="90">
        <v>1</v>
      </c>
      <c r="I244" s="91">
        <f t="shared" si="66"/>
        <v>322.39999999999998</v>
      </c>
      <c r="J244" s="89"/>
      <c r="K244" s="90"/>
      <c r="L244" s="91">
        <f t="shared" si="67"/>
        <v>0</v>
      </c>
      <c r="M244" s="92"/>
      <c r="N244" s="90"/>
      <c r="O244" s="91">
        <f t="shared" si="68"/>
        <v>0</v>
      </c>
      <c r="P244" s="92"/>
      <c r="Q244" s="90"/>
      <c r="R244" s="91">
        <f t="shared" si="69"/>
        <v>0</v>
      </c>
    </row>
    <row r="245" spans="1:18" s="68" customFormat="1" ht="25.5" hidden="1" x14ac:dyDescent="0.2">
      <c r="A245" s="87" t="s">
        <v>1026</v>
      </c>
      <c r="B245" s="88" t="s">
        <v>445</v>
      </c>
      <c r="C245" s="91">
        <f>'Planilha orçamentária'!M244</f>
        <v>489.72</v>
      </c>
      <c r="D245" s="89"/>
      <c r="E245" s="90"/>
      <c r="F245" s="91">
        <f t="shared" si="65"/>
        <v>0</v>
      </c>
      <c r="G245" s="89"/>
      <c r="H245" s="90">
        <v>1</v>
      </c>
      <c r="I245" s="91">
        <f t="shared" si="66"/>
        <v>489.72</v>
      </c>
      <c r="J245" s="89"/>
      <c r="K245" s="90"/>
      <c r="L245" s="91">
        <f t="shared" si="67"/>
        <v>0</v>
      </c>
      <c r="M245" s="92"/>
      <c r="N245" s="90"/>
      <c r="O245" s="91">
        <f t="shared" si="68"/>
        <v>0</v>
      </c>
      <c r="P245" s="92"/>
      <c r="Q245" s="90"/>
      <c r="R245" s="91">
        <f t="shared" si="69"/>
        <v>0</v>
      </c>
    </row>
    <row r="246" spans="1:18" s="68" customFormat="1" ht="38.25" hidden="1" x14ac:dyDescent="0.2">
      <c r="A246" s="87" t="s">
        <v>1027</v>
      </c>
      <c r="B246" s="88" t="s">
        <v>447</v>
      </c>
      <c r="C246" s="91">
        <f>'Planilha orçamentária'!M245</f>
        <v>975.43</v>
      </c>
      <c r="D246" s="89"/>
      <c r="E246" s="90">
        <v>1</v>
      </c>
      <c r="F246" s="91">
        <f t="shared" si="65"/>
        <v>975.43</v>
      </c>
      <c r="G246" s="89"/>
      <c r="H246" s="90"/>
      <c r="I246" s="91">
        <f t="shared" si="66"/>
        <v>0</v>
      </c>
      <c r="J246" s="89"/>
      <c r="K246" s="90"/>
      <c r="L246" s="91">
        <f t="shared" si="67"/>
        <v>0</v>
      </c>
      <c r="M246" s="92"/>
      <c r="N246" s="90"/>
      <c r="O246" s="91">
        <f t="shared" si="68"/>
        <v>0</v>
      </c>
      <c r="P246" s="92"/>
      <c r="Q246" s="90"/>
      <c r="R246" s="91">
        <f t="shared" si="69"/>
        <v>0</v>
      </c>
    </row>
    <row r="247" spans="1:18" s="41" customFormat="1" x14ac:dyDescent="0.2">
      <c r="A247" s="100" t="s">
        <v>1000</v>
      </c>
      <c r="B247" s="101" t="s">
        <v>448</v>
      </c>
      <c r="C247" s="104">
        <f>'Planilha orçamentária'!C246</f>
        <v>1537.36</v>
      </c>
      <c r="D247" s="102"/>
      <c r="E247" s="103">
        <f>F247/$C247</f>
        <v>0.84872768902534212</v>
      </c>
      <c r="F247" s="104">
        <f>SUM(F248:F252)</f>
        <v>1304.8</v>
      </c>
      <c r="G247" s="105"/>
      <c r="H247" s="103">
        <f>I247/$C247</f>
        <v>0</v>
      </c>
      <c r="I247" s="104">
        <f>SUM(I248:I252)</f>
        <v>0</v>
      </c>
      <c r="J247" s="106"/>
      <c r="K247" s="103">
        <f>L247/$C247</f>
        <v>0.15127231097465788</v>
      </c>
      <c r="L247" s="104">
        <f>SUM(L248:L252)</f>
        <v>232.56</v>
      </c>
      <c r="M247" s="107"/>
      <c r="N247" s="103">
        <f>O247/$C247</f>
        <v>0</v>
      </c>
      <c r="O247" s="104">
        <f>SUM(O248:O252)</f>
        <v>0</v>
      </c>
      <c r="P247" s="107"/>
      <c r="Q247" s="103">
        <f>R247/$C247</f>
        <v>0</v>
      </c>
      <c r="R247" s="104">
        <f>SUM(R248:R252)</f>
        <v>0</v>
      </c>
    </row>
    <row r="248" spans="1:18" s="68" customFormat="1" ht="25.5" hidden="1" x14ac:dyDescent="0.2">
      <c r="A248" s="87" t="s">
        <v>1028</v>
      </c>
      <c r="B248" s="88" t="s">
        <v>450</v>
      </c>
      <c r="C248" s="91">
        <f>'Planilha orçamentária'!M247</f>
        <v>255.75</v>
      </c>
      <c r="D248" s="89"/>
      <c r="E248" s="90">
        <v>1</v>
      </c>
      <c r="F248" s="91">
        <f>E248*$C248</f>
        <v>255.75</v>
      </c>
      <c r="G248" s="89"/>
      <c r="H248" s="90"/>
      <c r="I248" s="91">
        <f>H248*$C248</f>
        <v>0</v>
      </c>
      <c r="J248" s="89"/>
      <c r="K248" s="90"/>
      <c r="L248" s="91">
        <f>K248*$C248</f>
        <v>0</v>
      </c>
      <c r="M248" s="92"/>
      <c r="N248" s="90"/>
      <c r="O248" s="91">
        <f>N248*$C248</f>
        <v>0</v>
      </c>
      <c r="P248" s="92"/>
      <c r="Q248" s="90"/>
      <c r="R248" s="91">
        <f>Q248*$C248</f>
        <v>0</v>
      </c>
    </row>
    <row r="249" spans="1:18" s="68" customFormat="1" hidden="1" x14ac:dyDescent="0.2">
      <c r="A249" s="87" t="s">
        <v>1030</v>
      </c>
      <c r="B249" s="88" t="s">
        <v>452</v>
      </c>
      <c r="C249" s="91">
        <f>'Planilha orçamentária'!M248</f>
        <v>258.02</v>
      </c>
      <c r="D249" s="89"/>
      <c r="E249" s="90">
        <v>1</v>
      </c>
      <c r="F249" s="91">
        <f>E249*$C249</f>
        <v>258.02</v>
      </c>
      <c r="G249" s="89"/>
      <c r="H249" s="90"/>
      <c r="I249" s="91">
        <f>H249*$C249</f>
        <v>0</v>
      </c>
      <c r="J249" s="89"/>
      <c r="K249" s="90"/>
      <c r="L249" s="91">
        <f>K249*$C249</f>
        <v>0</v>
      </c>
      <c r="M249" s="92"/>
      <c r="N249" s="90"/>
      <c r="O249" s="91">
        <f>N249*$C249</f>
        <v>0</v>
      </c>
      <c r="P249" s="92"/>
      <c r="Q249" s="90"/>
      <c r="R249" s="91">
        <f>Q249*$C249</f>
        <v>0</v>
      </c>
    </row>
    <row r="250" spans="1:18" s="68" customFormat="1" ht="25.5" hidden="1" x14ac:dyDescent="0.2">
      <c r="A250" s="87" t="s">
        <v>1013</v>
      </c>
      <c r="B250" s="88" t="s">
        <v>454</v>
      </c>
      <c r="C250" s="91">
        <f>'Planilha orçamentária'!M249</f>
        <v>477</v>
      </c>
      <c r="D250" s="89"/>
      <c r="E250" s="90">
        <v>1</v>
      </c>
      <c r="F250" s="91">
        <f>E250*$C250</f>
        <v>477</v>
      </c>
      <c r="G250" s="89"/>
      <c r="H250" s="90"/>
      <c r="I250" s="91">
        <f>H250*$C250</f>
        <v>0</v>
      </c>
      <c r="J250" s="89"/>
      <c r="K250" s="90"/>
      <c r="L250" s="91">
        <f>K250*$C250</f>
        <v>0</v>
      </c>
      <c r="M250" s="92"/>
      <c r="N250" s="90"/>
      <c r="O250" s="91">
        <f>N250*$C250</f>
        <v>0</v>
      </c>
      <c r="P250" s="92"/>
      <c r="Q250" s="90"/>
      <c r="R250" s="91">
        <f>Q250*$C250</f>
        <v>0</v>
      </c>
    </row>
    <row r="251" spans="1:18" s="68" customFormat="1" ht="25.5" hidden="1" x14ac:dyDescent="0.2">
      <c r="A251" s="87" t="s">
        <v>1031</v>
      </c>
      <c r="B251" s="88" t="s">
        <v>456</v>
      </c>
      <c r="C251" s="91">
        <f>'Planilha orçamentária'!M250</f>
        <v>232.56</v>
      </c>
      <c r="D251" s="89"/>
      <c r="E251" s="90"/>
      <c r="F251" s="91">
        <f>E251*$C251</f>
        <v>0</v>
      </c>
      <c r="G251" s="89"/>
      <c r="H251" s="90"/>
      <c r="I251" s="91">
        <f>H251*$C251</f>
        <v>0</v>
      </c>
      <c r="J251" s="89"/>
      <c r="K251" s="90">
        <v>1</v>
      </c>
      <c r="L251" s="91">
        <f>K251*$C251</f>
        <v>232.56</v>
      </c>
      <c r="M251" s="92"/>
      <c r="N251" s="90"/>
      <c r="O251" s="91">
        <f>N251*$C251</f>
        <v>0</v>
      </c>
      <c r="P251" s="92"/>
      <c r="Q251" s="90"/>
      <c r="R251" s="91">
        <f>Q251*$C251</f>
        <v>0</v>
      </c>
    </row>
    <row r="252" spans="1:18" s="68" customFormat="1" ht="25.5" hidden="1" x14ac:dyDescent="0.2">
      <c r="A252" s="87" t="s">
        <v>1032</v>
      </c>
      <c r="B252" s="88" t="s">
        <v>458</v>
      </c>
      <c r="C252" s="91">
        <f>'Planilha orçamentária'!M251</f>
        <v>314.03000000000003</v>
      </c>
      <c r="D252" s="89"/>
      <c r="E252" s="90">
        <v>1</v>
      </c>
      <c r="F252" s="91">
        <f>E252*$C252</f>
        <v>314.03000000000003</v>
      </c>
      <c r="G252" s="89"/>
      <c r="H252" s="90"/>
      <c r="I252" s="91">
        <f>H252*$C252</f>
        <v>0</v>
      </c>
      <c r="J252" s="89"/>
      <c r="K252" s="90"/>
      <c r="L252" s="91">
        <f>K252*$C252</f>
        <v>0</v>
      </c>
      <c r="M252" s="92"/>
      <c r="N252" s="90"/>
      <c r="O252" s="91">
        <f>N252*$C252</f>
        <v>0</v>
      </c>
      <c r="P252" s="92"/>
      <c r="Q252" s="90"/>
      <c r="R252" s="91">
        <f>Q252*$C252</f>
        <v>0</v>
      </c>
    </row>
    <row r="253" spans="1:18" s="41" customFormat="1" x14ac:dyDescent="0.2">
      <c r="A253" s="122" t="s">
        <v>1001</v>
      </c>
      <c r="B253" s="123" t="s">
        <v>459</v>
      </c>
      <c r="C253" s="126">
        <f>'Planilha orçamentária'!C252</f>
        <v>1396.16</v>
      </c>
      <c r="D253" s="124"/>
      <c r="E253" s="125">
        <f>F253/$C253</f>
        <v>0</v>
      </c>
      <c r="F253" s="126">
        <f>SUM(F254:F258)</f>
        <v>0</v>
      </c>
      <c r="G253" s="127"/>
      <c r="H253" s="125">
        <f>I253/$C253</f>
        <v>0</v>
      </c>
      <c r="I253" s="126">
        <f>SUM(I254:I258)</f>
        <v>0</v>
      </c>
      <c r="J253" s="128"/>
      <c r="K253" s="125">
        <f>L253/$C253</f>
        <v>1</v>
      </c>
      <c r="L253" s="126">
        <f>SUM(L254:L258)</f>
        <v>1396.16</v>
      </c>
      <c r="M253" s="129"/>
      <c r="N253" s="125">
        <f>O253/$C253</f>
        <v>0</v>
      </c>
      <c r="O253" s="126">
        <f>SUM(O254:O258)</f>
        <v>0</v>
      </c>
      <c r="P253" s="129"/>
      <c r="Q253" s="125">
        <f>R253/$C253</f>
        <v>0</v>
      </c>
      <c r="R253" s="126">
        <f>SUM(R254:R258)</f>
        <v>0</v>
      </c>
    </row>
    <row r="254" spans="1:18" s="68" customFormat="1" ht="51" hidden="1" x14ac:dyDescent="0.2">
      <c r="A254" s="87" t="s">
        <v>1033</v>
      </c>
      <c r="B254" s="88" t="s">
        <v>461</v>
      </c>
      <c r="C254" s="91">
        <f>'Planilha orçamentária'!M253</f>
        <v>132.86000000000001</v>
      </c>
      <c r="D254" s="89"/>
      <c r="E254" s="90"/>
      <c r="F254" s="91">
        <f>E254*$C254</f>
        <v>0</v>
      </c>
      <c r="G254" s="89"/>
      <c r="H254" s="90"/>
      <c r="I254" s="91">
        <f>H254*$C254</f>
        <v>0</v>
      </c>
      <c r="J254" s="89"/>
      <c r="K254" s="90">
        <v>1</v>
      </c>
      <c r="L254" s="91">
        <f>K254*$C254</f>
        <v>132.86000000000001</v>
      </c>
      <c r="M254" s="92"/>
      <c r="N254" s="90"/>
      <c r="O254" s="91">
        <f>N254*$C254</f>
        <v>0</v>
      </c>
      <c r="P254" s="92"/>
      <c r="Q254" s="90"/>
      <c r="R254" s="91">
        <f>Q254*$C254</f>
        <v>0</v>
      </c>
    </row>
    <row r="255" spans="1:18" s="68" customFormat="1" ht="25.5" hidden="1" x14ac:dyDescent="0.2">
      <c r="A255" s="87" t="s">
        <v>1034</v>
      </c>
      <c r="B255" s="88" t="s">
        <v>463</v>
      </c>
      <c r="C255" s="91">
        <f>'Planilha orçamentária'!M254</f>
        <v>97.160000000000011</v>
      </c>
      <c r="D255" s="89"/>
      <c r="E255" s="90"/>
      <c r="F255" s="91">
        <f>E255*$C255</f>
        <v>0</v>
      </c>
      <c r="G255" s="89"/>
      <c r="H255" s="90"/>
      <c r="I255" s="91">
        <f>H255*$C255</f>
        <v>0</v>
      </c>
      <c r="J255" s="89"/>
      <c r="K255" s="90">
        <v>1</v>
      </c>
      <c r="L255" s="91">
        <f>K255*$C255</f>
        <v>97.160000000000011</v>
      </c>
      <c r="M255" s="92"/>
      <c r="N255" s="90"/>
      <c r="O255" s="91">
        <f>N255*$C255</f>
        <v>0</v>
      </c>
      <c r="P255" s="92"/>
      <c r="Q255" s="90"/>
      <c r="R255" s="91">
        <f>Q255*$C255</f>
        <v>0</v>
      </c>
    </row>
    <row r="256" spans="1:18" s="68" customFormat="1" ht="25.5" hidden="1" x14ac:dyDescent="0.2">
      <c r="A256" s="87" t="s">
        <v>1035</v>
      </c>
      <c r="B256" s="88" t="s">
        <v>465</v>
      </c>
      <c r="C256" s="91">
        <f>'Planilha orçamentária'!M255</f>
        <v>213.2</v>
      </c>
      <c r="D256" s="89"/>
      <c r="E256" s="90"/>
      <c r="F256" s="91">
        <f>E256*$C256</f>
        <v>0</v>
      </c>
      <c r="G256" s="89"/>
      <c r="H256" s="90"/>
      <c r="I256" s="91">
        <f>H256*$C256</f>
        <v>0</v>
      </c>
      <c r="J256" s="89"/>
      <c r="K256" s="90">
        <v>1</v>
      </c>
      <c r="L256" s="91">
        <f>K256*$C256</f>
        <v>213.2</v>
      </c>
      <c r="M256" s="92"/>
      <c r="N256" s="90"/>
      <c r="O256" s="91">
        <f>N256*$C256</f>
        <v>0</v>
      </c>
      <c r="P256" s="92"/>
      <c r="Q256" s="90"/>
      <c r="R256" s="91">
        <f>Q256*$C256</f>
        <v>0</v>
      </c>
    </row>
    <row r="257" spans="1:18" s="68" customFormat="1" ht="25.5" hidden="1" x14ac:dyDescent="0.2">
      <c r="A257" s="87" t="s">
        <v>1011</v>
      </c>
      <c r="B257" s="88" t="s">
        <v>467</v>
      </c>
      <c r="C257" s="91">
        <f>'Planilha orçamentária'!M256</f>
        <v>21.34</v>
      </c>
      <c r="D257" s="89"/>
      <c r="E257" s="90"/>
      <c r="F257" s="91">
        <f>E257*$C257</f>
        <v>0</v>
      </c>
      <c r="G257" s="89"/>
      <c r="H257" s="90"/>
      <c r="I257" s="91">
        <f>H257*$C257</f>
        <v>0</v>
      </c>
      <c r="J257" s="89"/>
      <c r="K257" s="90">
        <v>1</v>
      </c>
      <c r="L257" s="91">
        <f>K257*$C257</f>
        <v>21.34</v>
      </c>
      <c r="M257" s="92"/>
      <c r="N257" s="90"/>
      <c r="O257" s="91">
        <f>N257*$C257</f>
        <v>0</v>
      </c>
      <c r="P257" s="92"/>
      <c r="Q257" s="90"/>
      <c r="R257" s="91">
        <f>Q257*$C257</f>
        <v>0</v>
      </c>
    </row>
    <row r="258" spans="1:18" s="68" customFormat="1" ht="51" hidden="1" x14ac:dyDescent="0.2">
      <c r="A258" s="87" t="s">
        <v>1036</v>
      </c>
      <c r="B258" s="88" t="s">
        <v>469</v>
      </c>
      <c r="C258" s="91">
        <f>'Planilha orçamentária'!M257</f>
        <v>931.6</v>
      </c>
      <c r="D258" s="89"/>
      <c r="E258" s="90"/>
      <c r="F258" s="91">
        <f>E258*$C258</f>
        <v>0</v>
      </c>
      <c r="G258" s="89"/>
      <c r="H258" s="90"/>
      <c r="I258" s="91">
        <f>H258*$C258</f>
        <v>0</v>
      </c>
      <c r="J258" s="89"/>
      <c r="K258" s="90">
        <v>1</v>
      </c>
      <c r="L258" s="91">
        <f>K258*$C258</f>
        <v>931.6</v>
      </c>
      <c r="M258" s="92"/>
      <c r="N258" s="90"/>
      <c r="O258" s="91">
        <f>N258*$C258</f>
        <v>0</v>
      </c>
      <c r="P258" s="92"/>
      <c r="Q258" s="90"/>
      <c r="R258" s="91">
        <f>Q258*$C258</f>
        <v>0</v>
      </c>
    </row>
    <row r="259" spans="1:18" s="41" customFormat="1" x14ac:dyDescent="0.2">
      <c r="A259" s="100" t="s">
        <v>1002</v>
      </c>
      <c r="B259" s="101" t="s">
        <v>470</v>
      </c>
      <c r="C259" s="104">
        <f>'Planilha orçamentária'!C258</f>
        <v>436.73</v>
      </c>
      <c r="D259" s="102"/>
      <c r="E259" s="103">
        <f>F259/$C259</f>
        <v>0</v>
      </c>
      <c r="F259" s="104">
        <f>SUM(F260:F261)</f>
        <v>0</v>
      </c>
      <c r="G259" s="105"/>
      <c r="H259" s="103">
        <f>I259/$C259</f>
        <v>0</v>
      </c>
      <c r="I259" s="104">
        <f>SUM(I260:I261)</f>
        <v>0</v>
      </c>
      <c r="J259" s="106"/>
      <c r="K259" s="103">
        <f>L259/$C259</f>
        <v>0</v>
      </c>
      <c r="L259" s="104">
        <f>SUM(L260:L261)</f>
        <v>0</v>
      </c>
      <c r="M259" s="107"/>
      <c r="N259" s="103">
        <f>O259/$C259</f>
        <v>1</v>
      </c>
      <c r="O259" s="104">
        <f>SUM(O260:O261)</f>
        <v>436.73</v>
      </c>
      <c r="P259" s="107"/>
      <c r="Q259" s="103">
        <f>R259/$C259</f>
        <v>0</v>
      </c>
      <c r="R259" s="104">
        <f>SUM(R260:R261)</f>
        <v>0</v>
      </c>
    </row>
    <row r="260" spans="1:18" s="68" customFormat="1" ht="89.25" hidden="1" x14ac:dyDescent="0.2">
      <c r="A260" s="87" t="s">
        <v>1037</v>
      </c>
      <c r="B260" s="88" t="s">
        <v>472</v>
      </c>
      <c r="C260" s="91">
        <f>'Planilha orçamentária'!M259</f>
        <v>385.35</v>
      </c>
      <c r="D260" s="89"/>
      <c r="E260" s="90"/>
      <c r="F260" s="91">
        <f>E260*$C260</f>
        <v>0</v>
      </c>
      <c r="G260" s="89"/>
      <c r="H260" s="90"/>
      <c r="I260" s="91">
        <f>H260*$C260</f>
        <v>0</v>
      </c>
      <c r="J260" s="89"/>
      <c r="K260" s="90"/>
      <c r="L260" s="91">
        <f>K260*$C260</f>
        <v>0</v>
      </c>
      <c r="M260" s="92"/>
      <c r="N260" s="90">
        <v>1</v>
      </c>
      <c r="O260" s="91">
        <f>N260*$C260</f>
        <v>385.35</v>
      </c>
      <c r="P260" s="92"/>
      <c r="Q260" s="90"/>
      <c r="R260" s="91">
        <f>Q260*$C260</f>
        <v>0</v>
      </c>
    </row>
    <row r="261" spans="1:18" s="68" customFormat="1" ht="89.25" hidden="1" x14ac:dyDescent="0.2">
      <c r="A261" s="87" t="s">
        <v>1038</v>
      </c>
      <c r="B261" s="88" t="s">
        <v>474</v>
      </c>
      <c r="C261" s="91">
        <f>'Planilha orçamentária'!M260</f>
        <v>51.38</v>
      </c>
      <c r="D261" s="89"/>
      <c r="E261" s="90"/>
      <c r="F261" s="91">
        <f>E261*$C261</f>
        <v>0</v>
      </c>
      <c r="G261" s="89"/>
      <c r="H261" s="90"/>
      <c r="I261" s="91">
        <f>H261*$C261</f>
        <v>0</v>
      </c>
      <c r="J261" s="89"/>
      <c r="K261" s="90"/>
      <c r="L261" s="91">
        <f>K261*$C261</f>
        <v>0</v>
      </c>
      <c r="M261" s="92"/>
      <c r="N261" s="90">
        <v>1</v>
      </c>
      <c r="O261" s="91">
        <f>N261*$C261</f>
        <v>51.38</v>
      </c>
      <c r="P261" s="92"/>
      <c r="Q261" s="90"/>
      <c r="R261" s="91">
        <f>Q261*$C261</f>
        <v>0</v>
      </c>
    </row>
    <row r="262" spans="1:18" s="41" customFormat="1" x14ac:dyDescent="0.2">
      <c r="A262" s="122" t="s">
        <v>1003</v>
      </c>
      <c r="B262" s="123" t="s">
        <v>475</v>
      </c>
      <c r="C262" s="126">
        <f>'Planilha orçamentária'!C261</f>
        <v>102.51</v>
      </c>
      <c r="D262" s="124"/>
      <c r="E262" s="125">
        <f>F262/$C262</f>
        <v>0</v>
      </c>
      <c r="F262" s="126">
        <f>SUM(F263)</f>
        <v>0</v>
      </c>
      <c r="G262" s="127"/>
      <c r="H262" s="125">
        <f>I262/$C262</f>
        <v>0</v>
      </c>
      <c r="I262" s="126">
        <f>SUM(I263)</f>
        <v>0</v>
      </c>
      <c r="J262" s="128"/>
      <c r="K262" s="125">
        <f>L262/$C262</f>
        <v>0</v>
      </c>
      <c r="L262" s="126">
        <f>SUM(L263)</f>
        <v>0</v>
      </c>
      <c r="M262" s="129"/>
      <c r="N262" s="125">
        <f>O262/$C262</f>
        <v>1</v>
      </c>
      <c r="O262" s="126">
        <f>SUM(O263)</f>
        <v>102.51</v>
      </c>
      <c r="P262" s="129"/>
      <c r="Q262" s="125">
        <f>R262/$C262</f>
        <v>0</v>
      </c>
      <c r="R262" s="126">
        <f>SUM(R263)</f>
        <v>0</v>
      </c>
    </row>
    <row r="263" spans="1:18" s="68" customFormat="1" ht="25.5" hidden="1" x14ac:dyDescent="0.2">
      <c r="A263" s="87" t="s">
        <v>1029</v>
      </c>
      <c r="B263" s="88" t="s">
        <v>477</v>
      </c>
      <c r="C263" s="91">
        <f>'Planilha orçamentária'!M262</f>
        <v>102.51</v>
      </c>
      <c r="D263" s="89"/>
      <c r="E263" s="90"/>
      <c r="F263" s="91">
        <f>E263*$C263</f>
        <v>0</v>
      </c>
      <c r="G263" s="89"/>
      <c r="H263" s="90"/>
      <c r="I263" s="91">
        <f>H263*$C263</f>
        <v>0</v>
      </c>
      <c r="J263" s="89"/>
      <c r="K263" s="90"/>
      <c r="L263" s="91">
        <f>K263*$C263</f>
        <v>0</v>
      </c>
      <c r="M263" s="92"/>
      <c r="N263" s="90">
        <v>1</v>
      </c>
      <c r="O263" s="91">
        <f>N263*$C263</f>
        <v>102.51</v>
      </c>
      <c r="P263" s="92"/>
      <c r="Q263" s="90"/>
      <c r="R263" s="91">
        <f>Q263*$C263</f>
        <v>0</v>
      </c>
    </row>
    <row r="264" spans="1:18" s="41" customFormat="1" x14ac:dyDescent="0.2">
      <c r="A264" s="100" t="s">
        <v>1004</v>
      </c>
      <c r="B264" s="101" t="s">
        <v>478</v>
      </c>
      <c r="C264" s="104">
        <f>'Planilha orçamentária'!C263</f>
        <v>2806.8999999999996</v>
      </c>
      <c r="D264" s="102"/>
      <c r="E264" s="103">
        <f>F264/$C264</f>
        <v>0.1635826000213759</v>
      </c>
      <c r="F264" s="104">
        <f>SUM(F265:F268)</f>
        <v>459.15999999999997</v>
      </c>
      <c r="G264" s="105"/>
      <c r="H264" s="103">
        <f>I264/$C264</f>
        <v>0.61521963732231288</v>
      </c>
      <c r="I264" s="104">
        <f>SUM(I265:I268)</f>
        <v>1726.86</v>
      </c>
      <c r="J264" s="106"/>
      <c r="K264" s="103">
        <f>L264/$C264</f>
        <v>0.22119776265631125</v>
      </c>
      <c r="L264" s="104">
        <f>SUM(L265:L268)</f>
        <v>620.88</v>
      </c>
      <c r="M264" s="107"/>
      <c r="N264" s="103">
        <f>O264/$C264</f>
        <v>0</v>
      </c>
      <c r="O264" s="104">
        <f>SUM(O265:O268)</f>
        <v>0</v>
      </c>
      <c r="P264" s="107"/>
      <c r="Q264" s="103">
        <f>R264/$C264</f>
        <v>0</v>
      </c>
      <c r="R264" s="104">
        <f>SUM(R265:R268)</f>
        <v>0</v>
      </c>
    </row>
    <row r="265" spans="1:18" s="68" customFormat="1" ht="25.5" hidden="1" x14ac:dyDescent="0.2">
      <c r="A265" s="87" t="s">
        <v>1039</v>
      </c>
      <c r="B265" s="88" t="s">
        <v>480</v>
      </c>
      <c r="C265" s="91">
        <f>'Planilha orçamentária'!M264</f>
        <v>2069.6</v>
      </c>
      <c r="D265" s="89"/>
      <c r="E265" s="90">
        <v>0.1</v>
      </c>
      <c r="F265" s="91">
        <f>E265*$C265</f>
        <v>206.96</v>
      </c>
      <c r="G265" s="89"/>
      <c r="H265" s="90">
        <v>0.6</v>
      </c>
      <c r="I265" s="91">
        <f>H265*$C265</f>
        <v>1241.76</v>
      </c>
      <c r="J265" s="89"/>
      <c r="K265" s="90">
        <v>0.3</v>
      </c>
      <c r="L265" s="91">
        <f>K265*$C265</f>
        <v>620.88</v>
      </c>
      <c r="M265" s="92"/>
      <c r="N265" s="90"/>
      <c r="O265" s="91">
        <f>N265*$C265</f>
        <v>0</v>
      </c>
      <c r="P265" s="92"/>
      <c r="Q265" s="90"/>
      <c r="R265" s="91">
        <f>Q265*$C265</f>
        <v>0</v>
      </c>
    </row>
    <row r="266" spans="1:18" s="68" customFormat="1" ht="25.5" hidden="1" x14ac:dyDescent="0.2">
      <c r="A266" s="87" t="s">
        <v>1040</v>
      </c>
      <c r="B266" s="88" t="s">
        <v>482</v>
      </c>
      <c r="C266" s="91">
        <f>'Planilha orçamentária'!M265</f>
        <v>359</v>
      </c>
      <c r="D266" s="89"/>
      <c r="E266" s="90"/>
      <c r="F266" s="91">
        <f>E266*$C266</f>
        <v>0</v>
      </c>
      <c r="G266" s="89"/>
      <c r="H266" s="90">
        <v>1</v>
      </c>
      <c r="I266" s="91">
        <f>H266*$C266</f>
        <v>359</v>
      </c>
      <c r="J266" s="89"/>
      <c r="K266" s="90"/>
      <c r="L266" s="91">
        <f>K266*$C266</f>
        <v>0</v>
      </c>
      <c r="M266" s="92"/>
      <c r="N266" s="90"/>
      <c r="O266" s="91">
        <f>N266*$C266</f>
        <v>0</v>
      </c>
      <c r="P266" s="92"/>
      <c r="Q266" s="90"/>
      <c r="R266" s="91">
        <f>Q266*$C266</f>
        <v>0</v>
      </c>
    </row>
    <row r="267" spans="1:18" s="68" customFormat="1" ht="51" hidden="1" x14ac:dyDescent="0.2">
      <c r="A267" s="87" t="s">
        <v>1041</v>
      </c>
      <c r="B267" s="88" t="s">
        <v>484</v>
      </c>
      <c r="C267" s="91">
        <f>'Planilha orçamentária'!M266</f>
        <v>252.2</v>
      </c>
      <c r="D267" s="89"/>
      <c r="E267" s="90">
        <v>1</v>
      </c>
      <c r="F267" s="91">
        <f>E267*$C267</f>
        <v>252.2</v>
      </c>
      <c r="G267" s="89"/>
      <c r="H267" s="90"/>
      <c r="I267" s="91">
        <f>H267*$C267</f>
        <v>0</v>
      </c>
      <c r="J267" s="89"/>
      <c r="K267" s="90"/>
      <c r="L267" s="91">
        <f>K267*$C267</f>
        <v>0</v>
      </c>
      <c r="M267" s="92"/>
      <c r="N267" s="90"/>
      <c r="O267" s="91">
        <f>N267*$C267</f>
        <v>0</v>
      </c>
      <c r="P267" s="92"/>
      <c r="Q267" s="90"/>
      <c r="R267" s="91">
        <f>Q267*$C267</f>
        <v>0</v>
      </c>
    </row>
    <row r="268" spans="1:18" s="68" customFormat="1" hidden="1" x14ac:dyDescent="0.2">
      <c r="A268" s="87" t="s">
        <v>1042</v>
      </c>
      <c r="B268" s="88" t="s">
        <v>486</v>
      </c>
      <c r="C268" s="91">
        <f>'Planilha orçamentária'!M267</f>
        <v>126.1</v>
      </c>
      <c r="D268" s="89"/>
      <c r="E268" s="90"/>
      <c r="F268" s="91">
        <f>E268*$C268</f>
        <v>0</v>
      </c>
      <c r="G268" s="89"/>
      <c r="H268" s="90">
        <v>1</v>
      </c>
      <c r="I268" s="91">
        <f>H268*$C268</f>
        <v>126.1</v>
      </c>
      <c r="J268" s="89"/>
      <c r="K268" s="90"/>
      <c r="L268" s="91">
        <f>K268*$C268</f>
        <v>0</v>
      </c>
      <c r="M268" s="92"/>
      <c r="N268" s="90"/>
      <c r="O268" s="91">
        <f>N268*$C268</f>
        <v>0</v>
      </c>
      <c r="P268" s="92"/>
      <c r="Q268" s="90"/>
      <c r="R268" s="91">
        <f>Q268*$C268</f>
        <v>0</v>
      </c>
    </row>
    <row r="269" spans="1:18" s="41" customFormat="1" x14ac:dyDescent="0.2">
      <c r="A269" s="122" t="s">
        <v>286</v>
      </c>
      <c r="B269" s="123" t="s">
        <v>487</v>
      </c>
      <c r="C269" s="126">
        <f>'Planilha orçamentária'!C268</f>
        <v>9556.4699999999993</v>
      </c>
      <c r="D269" s="124"/>
      <c r="E269" s="125">
        <f>F269/$C269</f>
        <v>4.2632896875101377E-2</v>
      </c>
      <c r="F269" s="126">
        <f>F270+F272+F275+F282+F285</f>
        <v>407.42</v>
      </c>
      <c r="G269" s="127"/>
      <c r="H269" s="125">
        <f>I269/$C269</f>
        <v>0.72789534210854012</v>
      </c>
      <c r="I269" s="126">
        <f>I270+I272+I275+I282+I285</f>
        <v>6956.11</v>
      </c>
      <c r="J269" s="128"/>
      <c r="K269" s="125">
        <f>L269/$C269</f>
        <v>0.21639998869875593</v>
      </c>
      <c r="L269" s="126">
        <f>L270+L272+L275+L282+L285</f>
        <v>2068.02</v>
      </c>
      <c r="M269" s="129"/>
      <c r="N269" s="125">
        <f>O269/$C269</f>
        <v>1.3071772317602631E-2</v>
      </c>
      <c r="O269" s="126">
        <f>O270+O272+O275+O282+O285</f>
        <v>124.92</v>
      </c>
      <c r="P269" s="129"/>
      <c r="Q269" s="125">
        <f>R269/$C269</f>
        <v>0</v>
      </c>
      <c r="R269" s="126">
        <f>R270+R272+R275+R282+R285</f>
        <v>0</v>
      </c>
    </row>
    <row r="270" spans="1:18" s="41" customFormat="1" x14ac:dyDescent="0.2">
      <c r="A270" s="100" t="s">
        <v>1005</v>
      </c>
      <c r="B270" s="101" t="s">
        <v>488</v>
      </c>
      <c r="C270" s="104">
        <f>'Planilha orçamentária'!C269</f>
        <v>3360</v>
      </c>
      <c r="D270" s="102"/>
      <c r="E270" s="103">
        <f>F270/$C270</f>
        <v>0</v>
      </c>
      <c r="F270" s="104">
        <f>SUM(F271)</f>
        <v>0</v>
      </c>
      <c r="G270" s="105"/>
      <c r="H270" s="103">
        <f>I270/$C270</f>
        <v>1</v>
      </c>
      <c r="I270" s="104">
        <f>SUM(I271)</f>
        <v>3360</v>
      </c>
      <c r="J270" s="106"/>
      <c r="K270" s="103">
        <f>L270/$C270</f>
        <v>0</v>
      </c>
      <c r="L270" s="104">
        <f>SUM(L271)</f>
        <v>0</v>
      </c>
      <c r="M270" s="107"/>
      <c r="N270" s="103">
        <f>O270/$C270</f>
        <v>0</v>
      </c>
      <c r="O270" s="104">
        <f>SUM(O271)</f>
        <v>0</v>
      </c>
      <c r="P270" s="107"/>
      <c r="Q270" s="103">
        <f>R270/$C270</f>
        <v>0</v>
      </c>
      <c r="R270" s="104">
        <f>SUM(R271)</f>
        <v>0</v>
      </c>
    </row>
    <row r="271" spans="1:18" s="68" customFormat="1" ht="25.5" hidden="1" x14ac:dyDescent="0.2">
      <c r="A271" s="87" t="s">
        <v>1043</v>
      </c>
      <c r="B271" s="88" t="s">
        <v>490</v>
      </c>
      <c r="C271" s="91">
        <f>'Planilha orçamentária'!M270</f>
        <v>3360</v>
      </c>
      <c r="D271" s="89"/>
      <c r="E271" s="90"/>
      <c r="F271" s="91">
        <f>E271*$C271</f>
        <v>0</v>
      </c>
      <c r="G271" s="89"/>
      <c r="H271" s="90">
        <v>1</v>
      </c>
      <c r="I271" s="91">
        <f>H271*$C271</f>
        <v>3360</v>
      </c>
      <c r="J271" s="89"/>
      <c r="K271" s="90"/>
      <c r="L271" s="91">
        <f>K271*$C271</f>
        <v>0</v>
      </c>
      <c r="M271" s="92"/>
      <c r="N271" s="90"/>
      <c r="O271" s="91">
        <f>N271*$C271</f>
        <v>0</v>
      </c>
      <c r="P271" s="92"/>
      <c r="Q271" s="90"/>
      <c r="R271" s="91">
        <f>Q271*$C271</f>
        <v>0</v>
      </c>
    </row>
    <row r="272" spans="1:18" s="41" customFormat="1" x14ac:dyDescent="0.2">
      <c r="A272" s="122" t="s">
        <v>1006</v>
      </c>
      <c r="B272" s="123" t="s">
        <v>491</v>
      </c>
      <c r="C272" s="126">
        <f>'Planilha orçamentária'!C271</f>
        <v>1341.16</v>
      </c>
      <c r="D272" s="124"/>
      <c r="E272" s="125">
        <f>F272/$C272</f>
        <v>0</v>
      </c>
      <c r="F272" s="126">
        <f>SUM(F273:F274)</f>
        <v>0</v>
      </c>
      <c r="G272" s="127"/>
      <c r="H272" s="125">
        <f>I272/$C272</f>
        <v>1</v>
      </c>
      <c r="I272" s="126">
        <f>SUM(I273:I274)</f>
        <v>1341.16</v>
      </c>
      <c r="J272" s="128"/>
      <c r="K272" s="125">
        <f>L272/$C272</f>
        <v>0</v>
      </c>
      <c r="L272" s="126">
        <f>SUM(L273:L274)</f>
        <v>0</v>
      </c>
      <c r="M272" s="129"/>
      <c r="N272" s="125">
        <f>O272/$C272</f>
        <v>0</v>
      </c>
      <c r="O272" s="126">
        <f>SUM(O273:O274)</f>
        <v>0</v>
      </c>
      <c r="P272" s="129"/>
      <c r="Q272" s="125">
        <f>R272/$C272</f>
        <v>0</v>
      </c>
      <c r="R272" s="126">
        <f>SUM(R273:R274)</f>
        <v>0</v>
      </c>
    </row>
    <row r="273" spans="1:18" s="68" customFormat="1" hidden="1" x14ac:dyDescent="0.2">
      <c r="A273" s="87" t="s">
        <v>1045</v>
      </c>
      <c r="B273" s="88" t="s">
        <v>493</v>
      </c>
      <c r="C273" s="91">
        <f>'Planilha orçamentária'!M272</f>
        <v>127</v>
      </c>
      <c r="D273" s="89"/>
      <c r="E273" s="90"/>
      <c r="F273" s="91">
        <f>E273*$C273</f>
        <v>0</v>
      </c>
      <c r="G273" s="89"/>
      <c r="H273" s="90">
        <v>1</v>
      </c>
      <c r="I273" s="91">
        <f>H273*$C273</f>
        <v>127</v>
      </c>
      <c r="J273" s="89"/>
      <c r="K273" s="90"/>
      <c r="L273" s="91">
        <f>K273*$C273</f>
        <v>0</v>
      </c>
      <c r="M273" s="92"/>
      <c r="N273" s="90"/>
      <c r="O273" s="91">
        <f>N273*$C273</f>
        <v>0</v>
      </c>
      <c r="P273" s="92"/>
      <c r="Q273" s="90"/>
      <c r="R273" s="91">
        <f>Q273*$C273</f>
        <v>0</v>
      </c>
    </row>
    <row r="274" spans="1:18" s="68" customFormat="1" hidden="1" x14ac:dyDescent="0.2">
      <c r="A274" s="87" t="s">
        <v>1044</v>
      </c>
      <c r="B274" s="88" t="s">
        <v>495</v>
      </c>
      <c r="C274" s="91">
        <f>'Planilha orçamentária'!M273</f>
        <v>1214.1600000000001</v>
      </c>
      <c r="D274" s="89"/>
      <c r="E274" s="90"/>
      <c r="F274" s="91">
        <f>E274*$C274</f>
        <v>0</v>
      </c>
      <c r="G274" s="89"/>
      <c r="H274" s="90">
        <v>1</v>
      </c>
      <c r="I274" s="91">
        <f>H274*$C274</f>
        <v>1214.1600000000001</v>
      </c>
      <c r="J274" s="89"/>
      <c r="K274" s="90"/>
      <c r="L274" s="91">
        <f>K274*$C274</f>
        <v>0</v>
      </c>
      <c r="M274" s="92"/>
      <c r="N274" s="90"/>
      <c r="O274" s="91">
        <f>N274*$C274</f>
        <v>0</v>
      </c>
      <c r="P274" s="92"/>
      <c r="Q274" s="90"/>
      <c r="R274" s="91">
        <f>Q274*$C274</f>
        <v>0</v>
      </c>
    </row>
    <row r="275" spans="1:18" s="41" customFormat="1" x14ac:dyDescent="0.2">
      <c r="A275" s="100" t="s">
        <v>1007</v>
      </c>
      <c r="B275" s="101" t="s">
        <v>448</v>
      </c>
      <c r="C275" s="104">
        <f>'Planilha orçamentária'!C274</f>
        <v>1543.9499999999998</v>
      </c>
      <c r="D275" s="102"/>
      <c r="E275" s="103">
        <f>F275/$C275</f>
        <v>0</v>
      </c>
      <c r="F275" s="104">
        <f>SUM(F276:F281)</f>
        <v>0</v>
      </c>
      <c r="G275" s="105"/>
      <c r="H275" s="103">
        <f>I275/$C275</f>
        <v>0.85730107840279823</v>
      </c>
      <c r="I275" s="104">
        <f>SUM(I276:I281)</f>
        <v>1323.63</v>
      </c>
      <c r="J275" s="106"/>
      <c r="K275" s="103">
        <f>L275/$C275</f>
        <v>0.14269892159720199</v>
      </c>
      <c r="L275" s="104">
        <f>SUM(L276:L281)</f>
        <v>220.32</v>
      </c>
      <c r="M275" s="107"/>
      <c r="N275" s="103">
        <f>O275/$C275</f>
        <v>0</v>
      </c>
      <c r="O275" s="104">
        <f>SUM(O276:O281)</f>
        <v>0</v>
      </c>
      <c r="P275" s="107"/>
      <c r="Q275" s="103">
        <f>R275/$C275</f>
        <v>0</v>
      </c>
      <c r="R275" s="104">
        <f>SUM(R276:R281)</f>
        <v>0</v>
      </c>
    </row>
    <row r="276" spans="1:18" s="68" customFormat="1" ht="25.5" hidden="1" x14ac:dyDescent="0.2">
      <c r="A276" s="87" t="s">
        <v>1046</v>
      </c>
      <c r="B276" s="88" t="s">
        <v>450</v>
      </c>
      <c r="C276" s="91">
        <f>'Planilha orçamentária'!M275</f>
        <v>122.76</v>
      </c>
      <c r="D276" s="89"/>
      <c r="E276" s="90"/>
      <c r="F276" s="91">
        <f t="shared" ref="F276:F281" si="70">E276*$C276</f>
        <v>0</v>
      </c>
      <c r="G276" s="89"/>
      <c r="H276" s="90">
        <v>1</v>
      </c>
      <c r="I276" s="91">
        <f t="shared" ref="I276:I281" si="71">H276*$C276</f>
        <v>122.76</v>
      </c>
      <c r="J276" s="89"/>
      <c r="K276" s="90"/>
      <c r="L276" s="91">
        <f t="shared" ref="L276:L281" si="72">K276*$C276</f>
        <v>0</v>
      </c>
      <c r="M276" s="92"/>
      <c r="N276" s="90"/>
      <c r="O276" s="91">
        <f t="shared" ref="O276:O281" si="73">N276*$C276</f>
        <v>0</v>
      </c>
      <c r="P276" s="92"/>
      <c r="Q276" s="90"/>
      <c r="R276" s="91">
        <f t="shared" ref="R276:R281" si="74">Q276*$C276</f>
        <v>0</v>
      </c>
    </row>
    <row r="277" spans="1:18" s="68" customFormat="1" hidden="1" x14ac:dyDescent="0.2">
      <c r="A277" s="87" t="s">
        <v>1048</v>
      </c>
      <c r="B277" s="88" t="s">
        <v>452</v>
      </c>
      <c r="C277" s="91">
        <f>'Planilha orçamentária'!M276</f>
        <v>244.44</v>
      </c>
      <c r="D277" s="89"/>
      <c r="E277" s="90"/>
      <c r="F277" s="91">
        <f t="shared" si="70"/>
        <v>0</v>
      </c>
      <c r="G277" s="89"/>
      <c r="H277" s="90">
        <v>1</v>
      </c>
      <c r="I277" s="91">
        <f t="shared" si="71"/>
        <v>244.44</v>
      </c>
      <c r="J277" s="89"/>
      <c r="K277" s="90"/>
      <c r="L277" s="91">
        <f t="shared" si="72"/>
        <v>0</v>
      </c>
      <c r="M277" s="92"/>
      <c r="N277" s="90"/>
      <c r="O277" s="91">
        <f t="shared" si="73"/>
        <v>0</v>
      </c>
      <c r="P277" s="92"/>
      <c r="Q277" s="90"/>
      <c r="R277" s="91">
        <f t="shared" si="74"/>
        <v>0</v>
      </c>
    </row>
    <row r="278" spans="1:18" s="68" customFormat="1" ht="25.5" hidden="1" x14ac:dyDescent="0.2">
      <c r="A278" s="87" t="s">
        <v>1050</v>
      </c>
      <c r="B278" s="88" t="s">
        <v>497</v>
      </c>
      <c r="C278" s="91">
        <f>'Planilha orçamentária'!M277</f>
        <v>277.68</v>
      </c>
      <c r="D278" s="89"/>
      <c r="E278" s="90"/>
      <c r="F278" s="91">
        <f t="shared" si="70"/>
        <v>0</v>
      </c>
      <c r="G278" s="89"/>
      <c r="H278" s="90">
        <v>1</v>
      </c>
      <c r="I278" s="91">
        <f t="shared" si="71"/>
        <v>277.68</v>
      </c>
      <c r="J278" s="89"/>
      <c r="K278" s="90"/>
      <c r="L278" s="91">
        <f t="shared" si="72"/>
        <v>0</v>
      </c>
      <c r="M278" s="92"/>
      <c r="N278" s="90"/>
      <c r="O278" s="91">
        <f t="shared" si="73"/>
        <v>0</v>
      </c>
      <c r="P278" s="92"/>
      <c r="Q278" s="90"/>
      <c r="R278" s="91">
        <f t="shared" si="74"/>
        <v>0</v>
      </c>
    </row>
    <row r="279" spans="1:18" s="68" customFormat="1" ht="25.5" hidden="1" x14ac:dyDescent="0.2">
      <c r="A279" s="87" t="s">
        <v>1051</v>
      </c>
      <c r="B279" s="88" t="s">
        <v>499</v>
      </c>
      <c r="C279" s="91">
        <f>'Planilha orçamentária'!M278</f>
        <v>283.68</v>
      </c>
      <c r="D279" s="89"/>
      <c r="E279" s="90"/>
      <c r="F279" s="91">
        <f t="shared" si="70"/>
        <v>0</v>
      </c>
      <c r="G279" s="89"/>
      <c r="H279" s="90">
        <v>1</v>
      </c>
      <c r="I279" s="91">
        <f t="shared" si="71"/>
        <v>283.68</v>
      </c>
      <c r="J279" s="89"/>
      <c r="K279" s="90"/>
      <c r="L279" s="91">
        <f t="shared" si="72"/>
        <v>0</v>
      </c>
      <c r="M279" s="92"/>
      <c r="N279" s="90"/>
      <c r="O279" s="91">
        <f t="shared" si="73"/>
        <v>0</v>
      </c>
      <c r="P279" s="92"/>
      <c r="Q279" s="90"/>
      <c r="R279" s="91">
        <f t="shared" si="74"/>
        <v>0</v>
      </c>
    </row>
    <row r="280" spans="1:18" s="68" customFormat="1" ht="25.5" hidden="1" x14ac:dyDescent="0.2">
      <c r="A280" s="87" t="s">
        <v>1047</v>
      </c>
      <c r="B280" s="88" t="s">
        <v>456</v>
      </c>
      <c r="C280" s="91">
        <f>'Planilha orçamentária'!M279</f>
        <v>220.32</v>
      </c>
      <c r="D280" s="89"/>
      <c r="E280" s="90"/>
      <c r="F280" s="91">
        <f t="shared" si="70"/>
        <v>0</v>
      </c>
      <c r="G280" s="89"/>
      <c r="H280" s="90"/>
      <c r="I280" s="91">
        <f t="shared" si="71"/>
        <v>0</v>
      </c>
      <c r="J280" s="89"/>
      <c r="K280" s="90">
        <v>1</v>
      </c>
      <c r="L280" s="91">
        <f t="shared" si="72"/>
        <v>220.32</v>
      </c>
      <c r="M280" s="92"/>
      <c r="N280" s="90"/>
      <c r="O280" s="91">
        <f t="shared" si="73"/>
        <v>0</v>
      </c>
      <c r="P280" s="92"/>
      <c r="Q280" s="90"/>
      <c r="R280" s="91">
        <f t="shared" si="74"/>
        <v>0</v>
      </c>
    </row>
    <row r="281" spans="1:18" s="68" customFormat="1" ht="25.5" hidden="1" x14ac:dyDescent="0.2">
      <c r="A281" s="87" t="s">
        <v>1052</v>
      </c>
      <c r="B281" s="88" t="s">
        <v>458</v>
      </c>
      <c r="C281" s="91">
        <f>'Planilha orçamentária'!M280</f>
        <v>395.07000000000005</v>
      </c>
      <c r="D281" s="89"/>
      <c r="E281" s="90"/>
      <c r="F281" s="91">
        <f t="shared" si="70"/>
        <v>0</v>
      </c>
      <c r="G281" s="89"/>
      <c r="H281" s="90">
        <v>1</v>
      </c>
      <c r="I281" s="91">
        <f t="shared" si="71"/>
        <v>395.07000000000005</v>
      </c>
      <c r="J281" s="89"/>
      <c r="K281" s="90"/>
      <c r="L281" s="91">
        <f t="shared" si="72"/>
        <v>0</v>
      </c>
      <c r="M281" s="92"/>
      <c r="N281" s="90"/>
      <c r="O281" s="91">
        <f t="shared" si="73"/>
        <v>0</v>
      </c>
      <c r="P281" s="92"/>
      <c r="Q281" s="90"/>
      <c r="R281" s="91">
        <f t="shared" si="74"/>
        <v>0</v>
      </c>
    </row>
    <row r="282" spans="1:18" s="41" customFormat="1" x14ac:dyDescent="0.2">
      <c r="A282" s="122" t="s">
        <v>1008</v>
      </c>
      <c r="B282" s="123" t="s">
        <v>500</v>
      </c>
      <c r="C282" s="126">
        <f>'Planilha orçamentária'!C281</f>
        <v>1506.96</v>
      </c>
      <c r="D282" s="124"/>
      <c r="E282" s="125">
        <f>F282/$C282</f>
        <v>0</v>
      </c>
      <c r="F282" s="126">
        <f>SUM(F283:F284)</f>
        <v>0</v>
      </c>
      <c r="G282" s="127"/>
      <c r="H282" s="125">
        <f>I282/$C282</f>
        <v>0</v>
      </c>
      <c r="I282" s="126">
        <f>SUM(I283:I284)</f>
        <v>0</v>
      </c>
      <c r="J282" s="128"/>
      <c r="K282" s="125">
        <f>L282/$C282</f>
        <v>0.91710463449593882</v>
      </c>
      <c r="L282" s="126">
        <f>SUM(L283:L284)</f>
        <v>1382.04</v>
      </c>
      <c r="M282" s="129"/>
      <c r="N282" s="125">
        <f>O282/$C282</f>
        <v>8.2895365504061153E-2</v>
      </c>
      <c r="O282" s="126">
        <f>SUM(O283:O284)</f>
        <v>124.92</v>
      </c>
      <c r="P282" s="129"/>
      <c r="Q282" s="125">
        <f>R282/$C282</f>
        <v>0</v>
      </c>
      <c r="R282" s="126">
        <f>SUM(R283:R284)</f>
        <v>0</v>
      </c>
    </row>
    <row r="283" spans="1:18" s="68" customFormat="1" ht="38.25" hidden="1" x14ac:dyDescent="0.2">
      <c r="A283" s="87" t="s">
        <v>1053</v>
      </c>
      <c r="B283" s="88" t="s">
        <v>502</v>
      </c>
      <c r="C283" s="91">
        <f>'Planilha orçamentária'!M282</f>
        <v>124.92</v>
      </c>
      <c r="D283" s="89"/>
      <c r="E283" s="90"/>
      <c r="F283" s="91">
        <f>E283*$C283</f>
        <v>0</v>
      </c>
      <c r="G283" s="89"/>
      <c r="H283" s="90"/>
      <c r="I283" s="91">
        <f>H283*$C283</f>
        <v>0</v>
      </c>
      <c r="J283" s="89"/>
      <c r="K283" s="90"/>
      <c r="L283" s="91">
        <f>K283*$C283</f>
        <v>0</v>
      </c>
      <c r="M283" s="92"/>
      <c r="N283" s="90">
        <v>1</v>
      </c>
      <c r="O283" s="91">
        <f>N283*$C283</f>
        <v>124.92</v>
      </c>
      <c r="P283" s="92"/>
      <c r="Q283" s="90"/>
      <c r="R283" s="91">
        <f>Q283*$C283</f>
        <v>0</v>
      </c>
    </row>
    <row r="284" spans="1:18" s="68" customFormat="1" ht="25.5" hidden="1" x14ac:dyDescent="0.2">
      <c r="A284" s="87" t="s">
        <v>1049</v>
      </c>
      <c r="B284" s="88" t="s">
        <v>504</v>
      </c>
      <c r="C284" s="91">
        <f>'Planilha orçamentária'!M283</f>
        <v>1382.04</v>
      </c>
      <c r="D284" s="89"/>
      <c r="E284" s="90"/>
      <c r="F284" s="91">
        <f>E284*$C284</f>
        <v>0</v>
      </c>
      <c r="G284" s="89"/>
      <c r="H284" s="90"/>
      <c r="I284" s="91">
        <f>H284*$C284</f>
        <v>0</v>
      </c>
      <c r="J284" s="89"/>
      <c r="K284" s="90">
        <v>1</v>
      </c>
      <c r="L284" s="91">
        <f>K284*$C284</f>
        <v>1382.04</v>
      </c>
      <c r="M284" s="92"/>
      <c r="N284" s="90"/>
      <c r="O284" s="91">
        <f>N284*$C284</f>
        <v>0</v>
      </c>
      <c r="P284" s="92"/>
      <c r="Q284" s="90"/>
      <c r="R284" s="91">
        <f>Q284*$C284</f>
        <v>0</v>
      </c>
    </row>
    <row r="285" spans="1:18" s="41" customFormat="1" x14ac:dyDescent="0.2">
      <c r="A285" s="100" t="s">
        <v>1009</v>
      </c>
      <c r="B285" s="101" t="s">
        <v>478</v>
      </c>
      <c r="C285" s="104">
        <f>'Planilha orçamentária'!C284</f>
        <v>1804.4</v>
      </c>
      <c r="D285" s="102"/>
      <c r="E285" s="103">
        <f>F285/$C285</f>
        <v>0.22579250720461094</v>
      </c>
      <c r="F285" s="104">
        <f>SUM(F286:F287)</f>
        <v>407.42</v>
      </c>
      <c r="G285" s="105"/>
      <c r="H285" s="103">
        <f>I285/$C285</f>
        <v>0.51613832853025932</v>
      </c>
      <c r="I285" s="104">
        <f>SUM(I286:I287)</f>
        <v>931.31999999999994</v>
      </c>
      <c r="J285" s="106"/>
      <c r="K285" s="103">
        <f>L285/$C285</f>
        <v>0.25806916426512966</v>
      </c>
      <c r="L285" s="104">
        <f>SUM(L286:L287)</f>
        <v>465.65999999999997</v>
      </c>
      <c r="M285" s="107"/>
      <c r="N285" s="103">
        <f>O285/$C285</f>
        <v>0</v>
      </c>
      <c r="O285" s="104">
        <f>SUM(O286:O287)</f>
        <v>0</v>
      </c>
      <c r="P285" s="107"/>
      <c r="Q285" s="103">
        <f>R285/$C285</f>
        <v>0</v>
      </c>
      <c r="R285" s="104">
        <f>SUM(R286:R287)</f>
        <v>0</v>
      </c>
    </row>
    <row r="286" spans="1:18" s="68" customFormat="1" ht="25.5" hidden="1" x14ac:dyDescent="0.2">
      <c r="A286" s="87" t="s">
        <v>1054</v>
      </c>
      <c r="B286" s="88" t="s">
        <v>506</v>
      </c>
      <c r="C286" s="91">
        <f>'Planilha orçamentária'!M285</f>
        <v>1552.2</v>
      </c>
      <c r="D286" s="89"/>
      <c r="E286" s="90">
        <v>0.1</v>
      </c>
      <c r="F286" s="91">
        <f>E286*$C286</f>
        <v>155.22000000000003</v>
      </c>
      <c r="G286" s="89"/>
      <c r="H286" s="90">
        <v>0.6</v>
      </c>
      <c r="I286" s="91">
        <f>H286*$C286</f>
        <v>931.31999999999994</v>
      </c>
      <c r="J286" s="89"/>
      <c r="K286" s="90">
        <v>0.3</v>
      </c>
      <c r="L286" s="91">
        <f>K286*$C286</f>
        <v>465.65999999999997</v>
      </c>
      <c r="M286" s="92"/>
      <c r="N286" s="90"/>
      <c r="O286" s="91">
        <f>N286*$C286</f>
        <v>0</v>
      </c>
      <c r="P286" s="92"/>
      <c r="Q286" s="90"/>
      <c r="R286" s="91">
        <f>Q286*$C286</f>
        <v>0</v>
      </c>
    </row>
    <row r="287" spans="1:18" s="68" customFormat="1" ht="25.5" hidden="1" x14ac:dyDescent="0.2">
      <c r="A287" s="87" t="s">
        <v>1055</v>
      </c>
      <c r="B287" s="88" t="s">
        <v>508</v>
      </c>
      <c r="C287" s="91">
        <f>'Planilha orçamentária'!M286</f>
        <v>252.2</v>
      </c>
      <c r="D287" s="89"/>
      <c r="E287" s="90">
        <v>1</v>
      </c>
      <c r="F287" s="91">
        <f>E287*$C287</f>
        <v>252.2</v>
      </c>
      <c r="G287" s="89"/>
      <c r="H287" s="90"/>
      <c r="I287" s="91">
        <f>H287*$C287</f>
        <v>0</v>
      </c>
      <c r="J287" s="89"/>
      <c r="K287" s="90"/>
      <c r="L287" s="91">
        <f>K287*$C287</f>
        <v>0</v>
      </c>
      <c r="M287" s="92"/>
      <c r="N287" s="90"/>
      <c r="O287" s="91">
        <f>N287*$C287</f>
        <v>0</v>
      </c>
      <c r="P287" s="92"/>
      <c r="Q287" s="90"/>
      <c r="R287" s="91">
        <f>Q287*$C287</f>
        <v>0</v>
      </c>
    </row>
    <row r="288" spans="1:18" s="41" customFormat="1" x14ac:dyDescent="0.2">
      <c r="A288" s="122" t="s">
        <v>344</v>
      </c>
      <c r="B288" s="123" t="s">
        <v>509</v>
      </c>
      <c r="C288" s="126">
        <f>'Planilha orçamentária'!C287</f>
        <v>2792.06</v>
      </c>
      <c r="D288" s="124"/>
      <c r="E288" s="125">
        <f>F288/$C288</f>
        <v>3.2750012535547234E-2</v>
      </c>
      <c r="F288" s="126">
        <f>SUM(F289:F298)</f>
        <v>91.44</v>
      </c>
      <c r="G288" s="127"/>
      <c r="H288" s="125">
        <f>I288/$C288</f>
        <v>0</v>
      </c>
      <c r="I288" s="126">
        <f>SUM(I289:I298)</f>
        <v>0</v>
      </c>
      <c r="J288" s="128"/>
      <c r="K288" s="125">
        <f>L288/$C288</f>
        <v>0</v>
      </c>
      <c r="L288" s="126">
        <f>SUM(L289:L298)</f>
        <v>0</v>
      </c>
      <c r="M288" s="129"/>
      <c r="N288" s="125">
        <f>O288/$C288</f>
        <v>0.96724998746445279</v>
      </c>
      <c r="O288" s="126">
        <f>SUM(O289:O298)</f>
        <v>2700.62</v>
      </c>
      <c r="P288" s="129"/>
      <c r="Q288" s="125">
        <f>R288/$C288</f>
        <v>0</v>
      </c>
      <c r="R288" s="126">
        <f>SUM(R289:R298)</f>
        <v>0</v>
      </c>
    </row>
    <row r="289" spans="1:18" s="68" customFormat="1" ht="25.5" hidden="1" x14ac:dyDescent="0.2">
      <c r="A289" s="87" t="s">
        <v>910</v>
      </c>
      <c r="B289" s="88" t="s">
        <v>511</v>
      </c>
      <c r="C289" s="91">
        <f>'Planilha orçamentária'!M288</f>
        <v>182.88</v>
      </c>
      <c r="D289" s="89"/>
      <c r="E289" s="90">
        <v>0.5</v>
      </c>
      <c r="F289" s="91">
        <f t="shared" ref="F289:F298" si="75">E289*$C289</f>
        <v>91.44</v>
      </c>
      <c r="G289" s="89"/>
      <c r="H289" s="90"/>
      <c r="I289" s="91">
        <f t="shared" ref="I289:I298" si="76">H289*$C289</f>
        <v>0</v>
      </c>
      <c r="J289" s="89"/>
      <c r="K289" s="90"/>
      <c r="L289" s="91">
        <f t="shared" ref="L289:L298" si="77">K289*$C289</f>
        <v>0</v>
      </c>
      <c r="M289" s="92"/>
      <c r="N289" s="90">
        <v>0.5</v>
      </c>
      <c r="O289" s="91">
        <f t="shared" ref="O289:O298" si="78">N289*$C289</f>
        <v>91.44</v>
      </c>
      <c r="P289" s="92"/>
      <c r="Q289" s="90"/>
      <c r="R289" s="91">
        <f t="shared" ref="R289:R298" si="79">Q289*$C289</f>
        <v>0</v>
      </c>
    </row>
    <row r="290" spans="1:18" s="68" customFormat="1" ht="25.5" hidden="1" x14ac:dyDescent="0.2">
      <c r="A290" s="87" t="s">
        <v>907</v>
      </c>
      <c r="B290" s="88" t="s">
        <v>513</v>
      </c>
      <c r="C290" s="91">
        <f>'Planilha orçamentária'!M289</f>
        <v>91.44</v>
      </c>
      <c r="D290" s="89"/>
      <c r="E290" s="90"/>
      <c r="F290" s="91">
        <f t="shared" si="75"/>
        <v>0</v>
      </c>
      <c r="G290" s="89"/>
      <c r="H290" s="90"/>
      <c r="I290" s="91">
        <f t="shared" si="76"/>
        <v>0</v>
      </c>
      <c r="J290" s="89"/>
      <c r="K290" s="90"/>
      <c r="L290" s="91">
        <f t="shared" si="77"/>
        <v>0</v>
      </c>
      <c r="M290" s="92"/>
      <c r="N290" s="90">
        <v>1</v>
      </c>
      <c r="O290" s="91">
        <f t="shared" si="78"/>
        <v>91.44</v>
      </c>
      <c r="P290" s="92"/>
      <c r="Q290" s="90"/>
      <c r="R290" s="91">
        <f t="shared" si="79"/>
        <v>0</v>
      </c>
    </row>
    <row r="291" spans="1:18" s="68" customFormat="1" ht="76.5" hidden="1" x14ac:dyDescent="0.2">
      <c r="A291" s="87" t="s">
        <v>1056</v>
      </c>
      <c r="B291" s="88" t="s">
        <v>515</v>
      </c>
      <c r="C291" s="91">
        <f>'Planilha orçamentária'!M290</f>
        <v>94.42</v>
      </c>
      <c r="D291" s="89"/>
      <c r="E291" s="90"/>
      <c r="F291" s="91">
        <f t="shared" si="75"/>
        <v>0</v>
      </c>
      <c r="G291" s="89"/>
      <c r="H291" s="90"/>
      <c r="I291" s="91">
        <f t="shared" si="76"/>
        <v>0</v>
      </c>
      <c r="J291" s="89"/>
      <c r="K291" s="90"/>
      <c r="L291" s="91">
        <f t="shared" si="77"/>
        <v>0</v>
      </c>
      <c r="M291" s="92"/>
      <c r="N291" s="90">
        <v>1</v>
      </c>
      <c r="O291" s="91">
        <f t="shared" si="78"/>
        <v>94.42</v>
      </c>
      <c r="P291" s="92"/>
      <c r="Q291" s="90"/>
      <c r="R291" s="91">
        <f t="shared" si="79"/>
        <v>0</v>
      </c>
    </row>
    <row r="292" spans="1:18" s="68" customFormat="1" ht="76.5" hidden="1" x14ac:dyDescent="0.2">
      <c r="A292" s="87" t="s">
        <v>1057</v>
      </c>
      <c r="B292" s="88" t="s">
        <v>517</v>
      </c>
      <c r="C292" s="91">
        <f>'Planilha orçamentária'!M291</f>
        <v>94.42</v>
      </c>
      <c r="D292" s="89"/>
      <c r="E292" s="90"/>
      <c r="F292" s="91">
        <f t="shared" si="75"/>
        <v>0</v>
      </c>
      <c r="G292" s="89"/>
      <c r="H292" s="90"/>
      <c r="I292" s="91">
        <f t="shared" si="76"/>
        <v>0</v>
      </c>
      <c r="J292" s="89"/>
      <c r="K292" s="90"/>
      <c r="L292" s="91">
        <f t="shared" si="77"/>
        <v>0</v>
      </c>
      <c r="M292" s="92"/>
      <c r="N292" s="90">
        <v>1</v>
      </c>
      <c r="O292" s="91">
        <f t="shared" si="78"/>
        <v>94.42</v>
      </c>
      <c r="P292" s="92"/>
      <c r="Q292" s="90"/>
      <c r="R292" s="91">
        <f t="shared" si="79"/>
        <v>0</v>
      </c>
    </row>
    <row r="293" spans="1:18" s="68" customFormat="1" ht="76.5" hidden="1" x14ac:dyDescent="0.2">
      <c r="A293" s="87" t="s">
        <v>1058</v>
      </c>
      <c r="B293" s="88" t="s">
        <v>519</v>
      </c>
      <c r="C293" s="91">
        <f>'Planilha orçamentária'!M292</f>
        <v>94.42</v>
      </c>
      <c r="D293" s="89"/>
      <c r="E293" s="90"/>
      <c r="F293" s="91">
        <f t="shared" si="75"/>
        <v>0</v>
      </c>
      <c r="G293" s="89"/>
      <c r="H293" s="90"/>
      <c r="I293" s="91">
        <f t="shared" si="76"/>
        <v>0</v>
      </c>
      <c r="J293" s="89"/>
      <c r="K293" s="90"/>
      <c r="L293" s="91">
        <f t="shared" si="77"/>
        <v>0</v>
      </c>
      <c r="M293" s="92"/>
      <c r="N293" s="90">
        <v>1</v>
      </c>
      <c r="O293" s="91">
        <f t="shared" si="78"/>
        <v>94.42</v>
      </c>
      <c r="P293" s="92"/>
      <c r="Q293" s="90"/>
      <c r="R293" s="91">
        <f t="shared" si="79"/>
        <v>0</v>
      </c>
    </row>
    <row r="294" spans="1:18" s="68" customFormat="1" ht="76.5" hidden="1" x14ac:dyDescent="0.2">
      <c r="A294" s="87" t="s">
        <v>1059</v>
      </c>
      <c r="B294" s="88" t="s">
        <v>521</v>
      </c>
      <c r="C294" s="91">
        <f>'Planilha orçamentária'!M293</f>
        <v>991.2</v>
      </c>
      <c r="D294" s="89"/>
      <c r="E294" s="90"/>
      <c r="F294" s="91">
        <f t="shared" si="75"/>
        <v>0</v>
      </c>
      <c r="G294" s="89"/>
      <c r="H294" s="90"/>
      <c r="I294" s="91">
        <f t="shared" si="76"/>
        <v>0</v>
      </c>
      <c r="J294" s="89"/>
      <c r="K294" s="90"/>
      <c r="L294" s="91">
        <f t="shared" si="77"/>
        <v>0</v>
      </c>
      <c r="M294" s="92"/>
      <c r="N294" s="90">
        <v>1</v>
      </c>
      <c r="O294" s="91">
        <f t="shared" si="78"/>
        <v>991.2</v>
      </c>
      <c r="P294" s="92"/>
      <c r="Q294" s="90"/>
      <c r="R294" s="91">
        <f t="shared" si="79"/>
        <v>0</v>
      </c>
    </row>
    <row r="295" spans="1:18" s="68" customFormat="1" ht="89.25" hidden="1" x14ac:dyDescent="0.2">
      <c r="A295" s="87" t="s">
        <v>1060</v>
      </c>
      <c r="B295" s="88" t="s">
        <v>523</v>
      </c>
      <c r="C295" s="91">
        <f>'Planilha orçamentária'!M294</f>
        <v>522.12</v>
      </c>
      <c r="D295" s="89"/>
      <c r="E295" s="90"/>
      <c r="F295" s="91">
        <f t="shared" si="75"/>
        <v>0</v>
      </c>
      <c r="G295" s="89"/>
      <c r="H295" s="90"/>
      <c r="I295" s="91">
        <f t="shared" si="76"/>
        <v>0</v>
      </c>
      <c r="J295" s="89"/>
      <c r="K295" s="90"/>
      <c r="L295" s="91">
        <f t="shared" si="77"/>
        <v>0</v>
      </c>
      <c r="M295" s="92"/>
      <c r="N295" s="90">
        <v>1</v>
      </c>
      <c r="O295" s="91">
        <f t="shared" si="78"/>
        <v>522.12</v>
      </c>
      <c r="P295" s="92"/>
      <c r="Q295" s="90"/>
      <c r="R295" s="91">
        <f t="shared" si="79"/>
        <v>0</v>
      </c>
    </row>
    <row r="296" spans="1:18" s="68" customFormat="1" ht="63.75" hidden="1" x14ac:dyDescent="0.2">
      <c r="A296" s="87" t="s">
        <v>1061</v>
      </c>
      <c r="B296" s="88" t="s">
        <v>525</v>
      </c>
      <c r="C296" s="91">
        <f>'Planilha orçamentária'!M295</f>
        <v>174.04</v>
      </c>
      <c r="D296" s="89"/>
      <c r="E296" s="90"/>
      <c r="F296" s="91">
        <f t="shared" si="75"/>
        <v>0</v>
      </c>
      <c r="G296" s="89"/>
      <c r="H296" s="90"/>
      <c r="I296" s="91">
        <f t="shared" si="76"/>
        <v>0</v>
      </c>
      <c r="J296" s="89"/>
      <c r="K296" s="90"/>
      <c r="L296" s="91">
        <f t="shared" si="77"/>
        <v>0</v>
      </c>
      <c r="M296" s="92"/>
      <c r="N296" s="90">
        <v>1</v>
      </c>
      <c r="O296" s="91">
        <f t="shared" si="78"/>
        <v>174.04</v>
      </c>
      <c r="P296" s="92"/>
      <c r="Q296" s="90"/>
      <c r="R296" s="91">
        <f t="shared" si="79"/>
        <v>0</v>
      </c>
    </row>
    <row r="297" spans="1:18" s="68" customFormat="1" ht="38.25" hidden="1" x14ac:dyDescent="0.2">
      <c r="A297" s="87" t="s">
        <v>1062</v>
      </c>
      <c r="B297" s="88" t="s">
        <v>527</v>
      </c>
      <c r="C297" s="91">
        <f>'Planilha orçamentária'!M296</f>
        <v>360.64</v>
      </c>
      <c r="D297" s="89"/>
      <c r="E297" s="90"/>
      <c r="F297" s="91">
        <f t="shared" si="75"/>
        <v>0</v>
      </c>
      <c r="G297" s="89"/>
      <c r="H297" s="90"/>
      <c r="I297" s="91">
        <f t="shared" si="76"/>
        <v>0</v>
      </c>
      <c r="J297" s="89"/>
      <c r="K297" s="90"/>
      <c r="L297" s="91">
        <f t="shared" si="77"/>
        <v>0</v>
      </c>
      <c r="M297" s="92"/>
      <c r="N297" s="90">
        <v>1</v>
      </c>
      <c r="O297" s="91">
        <f t="shared" si="78"/>
        <v>360.64</v>
      </c>
      <c r="P297" s="92"/>
      <c r="Q297" s="90"/>
      <c r="R297" s="91">
        <f t="shared" si="79"/>
        <v>0</v>
      </c>
    </row>
    <row r="298" spans="1:18" s="68" customFormat="1" ht="38.25" hidden="1" x14ac:dyDescent="0.2">
      <c r="A298" s="87" t="s">
        <v>1063</v>
      </c>
      <c r="B298" s="88" t="s">
        <v>529</v>
      </c>
      <c r="C298" s="91">
        <f>'Planilha orçamentária'!M297</f>
        <v>186.48</v>
      </c>
      <c r="D298" s="89"/>
      <c r="E298" s="90"/>
      <c r="F298" s="91">
        <f t="shared" si="75"/>
        <v>0</v>
      </c>
      <c r="G298" s="89"/>
      <c r="H298" s="90"/>
      <c r="I298" s="91">
        <f t="shared" si="76"/>
        <v>0</v>
      </c>
      <c r="J298" s="89"/>
      <c r="K298" s="90"/>
      <c r="L298" s="91">
        <f t="shared" si="77"/>
        <v>0</v>
      </c>
      <c r="M298" s="92"/>
      <c r="N298" s="90">
        <v>1</v>
      </c>
      <c r="O298" s="91">
        <f t="shared" si="78"/>
        <v>186.48</v>
      </c>
      <c r="P298" s="92"/>
      <c r="Q298" s="90"/>
      <c r="R298" s="91">
        <f t="shared" si="79"/>
        <v>0</v>
      </c>
    </row>
    <row r="299" spans="1:18" s="41" customFormat="1" x14ac:dyDescent="0.2">
      <c r="A299" s="100" t="s">
        <v>373</v>
      </c>
      <c r="B299" s="101" t="s">
        <v>1163</v>
      </c>
      <c r="C299" s="104">
        <f>'Planilha orçamentária'!C298</f>
        <v>8708</v>
      </c>
      <c r="D299" s="102"/>
      <c r="E299" s="103"/>
      <c r="F299" s="104">
        <f>SUM(F300:F303)</f>
        <v>0</v>
      </c>
      <c r="G299" s="105"/>
      <c r="H299" s="103"/>
      <c r="I299" s="104">
        <f>SUM(I300:I303)</f>
        <v>0</v>
      </c>
      <c r="J299" s="106"/>
      <c r="K299" s="103"/>
      <c r="L299" s="104">
        <f>SUM(L300:L303)</f>
        <v>0</v>
      </c>
      <c r="M299" s="107"/>
      <c r="N299" s="103"/>
      <c r="O299" s="104">
        <f>SUM(O300:O303)</f>
        <v>8708</v>
      </c>
      <c r="P299" s="107"/>
      <c r="Q299" s="103"/>
      <c r="R299" s="104">
        <f>SUM(R300:R303)</f>
        <v>0</v>
      </c>
    </row>
    <row r="300" spans="1:18" s="68" customFormat="1" ht="38.25" hidden="1" x14ac:dyDescent="0.2">
      <c r="A300" s="88" t="s">
        <v>1168</v>
      </c>
      <c r="B300" s="88" t="s">
        <v>1164</v>
      </c>
      <c r="C300" s="91">
        <f>'Planilha orçamentária'!M299</f>
        <v>2488</v>
      </c>
      <c r="D300" s="89"/>
      <c r="E300" s="90"/>
      <c r="F300" s="91">
        <f>E300*$C300</f>
        <v>0</v>
      </c>
      <c r="G300" s="89"/>
      <c r="H300" s="90"/>
      <c r="I300" s="91">
        <f>H300*$C300</f>
        <v>0</v>
      </c>
      <c r="J300" s="89"/>
      <c r="K300" s="90"/>
      <c r="L300" s="91">
        <f>K300*$C300</f>
        <v>0</v>
      </c>
      <c r="M300" s="92"/>
      <c r="N300" s="90">
        <v>1</v>
      </c>
      <c r="O300" s="91">
        <f>N300*$C300</f>
        <v>2488</v>
      </c>
      <c r="P300" s="92"/>
      <c r="Q300" s="90"/>
      <c r="R300" s="91">
        <f>Q300*$C300</f>
        <v>0</v>
      </c>
    </row>
    <row r="301" spans="1:18" s="68" customFormat="1" ht="38.25" hidden="1" x14ac:dyDescent="0.2">
      <c r="A301" s="88" t="s">
        <v>1169</v>
      </c>
      <c r="B301" s="88" t="s">
        <v>1165</v>
      </c>
      <c r="C301" s="91">
        <f>'Planilha orçamentária'!M300</f>
        <v>1555</v>
      </c>
      <c r="D301" s="89"/>
      <c r="E301" s="90"/>
      <c r="F301" s="91">
        <f>E301*$C301</f>
        <v>0</v>
      </c>
      <c r="G301" s="89"/>
      <c r="H301" s="90"/>
      <c r="I301" s="91">
        <f>H301*$C301</f>
        <v>0</v>
      </c>
      <c r="J301" s="89"/>
      <c r="K301" s="90"/>
      <c r="L301" s="91">
        <f>K301*$C301</f>
        <v>0</v>
      </c>
      <c r="M301" s="92"/>
      <c r="N301" s="90">
        <v>1</v>
      </c>
      <c r="O301" s="91">
        <f>N301*$C301</f>
        <v>1555</v>
      </c>
      <c r="P301" s="92"/>
      <c r="Q301" s="90"/>
      <c r="R301" s="91">
        <f>Q301*$C301</f>
        <v>0</v>
      </c>
    </row>
    <row r="302" spans="1:18" s="68" customFormat="1" ht="38.25" hidden="1" x14ac:dyDescent="0.2">
      <c r="A302" s="88" t="s">
        <v>1170</v>
      </c>
      <c r="B302" s="88" t="s">
        <v>1166</v>
      </c>
      <c r="C302" s="91">
        <f>'Planilha orçamentária'!M301</f>
        <v>3110</v>
      </c>
      <c r="D302" s="89"/>
      <c r="E302" s="90"/>
      <c r="F302" s="91">
        <f>E302*$C302</f>
        <v>0</v>
      </c>
      <c r="G302" s="89"/>
      <c r="H302" s="90"/>
      <c r="I302" s="91">
        <f>H302*$C302</f>
        <v>0</v>
      </c>
      <c r="J302" s="89"/>
      <c r="K302" s="90"/>
      <c r="L302" s="91">
        <f>K302*$C302</f>
        <v>0</v>
      </c>
      <c r="M302" s="92"/>
      <c r="N302" s="90">
        <v>1</v>
      </c>
      <c r="O302" s="91">
        <f>N302*$C302</f>
        <v>3110</v>
      </c>
      <c r="P302" s="92"/>
      <c r="Q302" s="90"/>
      <c r="R302" s="91">
        <f>Q302*$C302</f>
        <v>0</v>
      </c>
    </row>
    <row r="303" spans="1:18" s="68" customFormat="1" ht="38.25" hidden="1" x14ac:dyDescent="0.2">
      <c r="A303" s="88" t="s">
        <v>1171</v>
      </c>
      <c r="B303" s="88" t="s">
        <v>1167</v>
      </c>
      <c r="C303" s="91">
        <f>'Planilha orçamentária'!M302</f>
        <v>1555</v>
      </c>
      <c r="D303" s="89"/>
      <c r="E303" s="90"/>
      <c r="F303" s="91">
        <f>E303*$C303</f>
        <v>0</v>
      </c>
      <c r="G303" s="89"/>
      <c r="H303" s="90"/>
      <c r="I303" s="91">
        <f>H303*$C303</f>
        <v>0</v>
      </c>
      <c r="J303" s="89"/>
      <c r="K303" s="90"/>
      <c r="L303" s="91">
        <f>K303*$C303</f>
        <v>0</v>
      </c>
      <c r="M303" s="92"/>
      <c r="N303" s="90">
        <v>1</v>
      </c>
      <c r="O303" s="91">
        <f>N303*$C303</f>
        <v>1555</v>
      </c>
      <c r="P303" s="92"/>
      <c r="Q303" s="90"/>
      <c r="R303" s="91">
        <f>Q303*$C303</f>
        <v>0</v>
      </c>
    </row>
    <row r="304" spans="1:18" s="77" customFormat="1" x14ac:dyDescent="0.2">
      <c r="A304" s="114">
        <v>3</v>
      </c>
      <c r="B304" s="115" t="s">
        <v>530</v>
      </c>
      <c r="C304" s="162">
        <f>'Planilha orçamentária'!C303</f>
        <v>39488.321999999993</v>
      </c>
      <c r="D304" s="116"/>
      <c r="E304" s="117">
        <f>F304/$C304</f>
        <v>0</v>
      </c>
      <c r="F304" s="118">
        <f>F305+F311+F321+F333+F337+F341+F346+F356</f>
        <v>0</v>
      </c>
      <c r="G304" s="119"/>
      <c r="H304" s="117"/>
      <c r="I304" s="118">
        <f>I305+I311+I321+I333+I337+I341+I346+I356</f>
        <v>13645.964399999999</v>
      </c>
      <c r="J304" s="120"/>
      <c r="K304" s="117"/>
      <c r="L304" s="118">
        <f>L305+L311+L321+L333+L337+L341+L346+L356</f>
        <v>19149.336299999999</v>
      </c>
      <c r="M304" s="121"/>
      <c r="N304" s="117"/>
      <c r="O304" s="118">
        <f>O305+O311+O321+O333+O337+O341+O346+O356</f>
        <v>6693.0213000000003</v>
      </c>
      <c r="P304" s="121"/>
      <c r="Q304" s="117"/>
      <c r="R304" s="118">
        <f>R305+R311+R321+R333+R337+R341+R346+R356</f>
        <v>0</v>
      </c>
    </row>
    <row r="305" spans="1:18" s="41" customFormat="1" x14ac:dyDescent="0.2">
      <c r="A305" s="100" t="s">
        <v>531</v>
      </c>
      <c r="B305" s="101" t="s">
        <v>28</v>
      </c>
      <c r="C305" s="104">
        <f>'Planilha orçamentária'!C304</f>
        <v>1664.779</v>
      </c>
      <c r="D305" s="102"/>
      <c r="E305" s="103">
        <f>F305/$C305</f>
        <v>0</v>
      </c>
      <c r="F305" s="104">
        <f>SUM(F306:F310)</f>
        <v>0</v>
      </c>
      <c r="G305" s="105"/>
      <c r="H305" s="103">
        <f>I305/$C305</f>
        <v>0.97175901425955047</v>
      </c>
      <c r="I305" s="104">
        <f>SUM(I306:I310)</f>
        <v>1617.7640000000001</v>
      </c>
      <c r="J305" s="106"/>
      <c r="K305" s="103">
        <f>L305/$C305</f>
        <v>2.8240985740449635E-2</v>
      </c>
      <c r="L305" s="104">
        <f>SUM(L306:L310)</f>
        <v>47.015000000000001</v>
      </c>
      <c r="M305" s="107"/>
      <c r="N305" s="103">
        <f>O305/$C305</f>
        <v>0</v>
      </c>
      <c r="O305" s="104">
        <f>SUM(O306:O310)</f>
        <v>0</v>
      </c>
      <c r="P305" s="107"/>
      <c r="Q305" s="103">
        <f>R305/$C305</f>
        <v>0</v>
      </c>
      <c r="R305" s="104">
        <f>SUM(R306:R310)</f>
        <v>0</v>
      </c>
    </row>
    <row r="306" spans="1:18" s="68" customFormat="1" ht="25.5" hidden="1" x14ac:dyDescent="0.2">
      <c r="A306" s="87" t="s">
        <v>1064</v>
      </c>
      <c r="B306" s="88" t="s">
        <v>533</v>
      </c>
      <c r="C306" s="91">
        <f>'Planilha orçamentária'!M305</f>
        <v>47.015000000000001</v>
      </c>
      <c r="D306" s="89"/>
      <c r="E306" s="90"/>
      <c r="F306" s="91">
        <f>E306*$C306</f>
        <v>0</v>
      </c>
      <c r="G306" s="89"/>
      <c r="H306" s="90"/>
      <c r="I306" s="91">
        <f>H306*$C306</f>
        <v>0</v>
      </c>
      <c r="J306" s="89"/>
      <c r="K306" s="90">
        <v>1</v>
      </c>
      <c r="L306" s="91">
        <f>K306*$C306</f>
        <v>47.015000000000001</v>
      </c>
      <c r="M306" s="92"/>
      <c r="N306" s="90"/>
      <c r="O306" s="91">
        <f>N306*$C306</f>
        <v>0</v>
      </c>
      <c r="P306" s="92"/>
      <c r="Q306" s="90"/>
      <c r="R306" s="91">
        <f>Q306*$C306</f>
        <v>0</v>
      </c>
    </row>
    <row r="307" spans="1:18" s="68" customFormat="1" ht="25.5" hidden="1" x14ac:dyDescent="0.2">
      <c r="A307" s="87" t="s">
        <v>861</v>
      </c>
      <c r="B307" s="88" t="s">
        <v>535</v>
      </c>
      <c r="C307" s="91">
        <f>'Planilha orçamentária'!M306</f>
        <v>770.30399999999997</v>
      </c>
      <c r="D307" s="89"/>
      <c r="E307" s="90"/>
      <c r="F307" s="91">
        <f>E307*$C307</f>
        <v>0</v>
      </c>
      <c r="G307" s="89"/>
      <c r="H307" s="90">
        <v>1</v>
      </c>
      <c r="I307" s="91">
        <f>H307*$C307</f>
        <v>770.30399999999997</v>
      </c>
      <c r="J307" s="89"/>
      <c r="K307" s="90"/>
      <c r="L307" s="91">
        <f>K307*$C307</f>
        <v>0</v>
      </c>
      <c r="M307" s="92"/>
      <c r="N307" s="90"/>
      <c r="O307" s="91">
        <f>N307*$C307</f>
        <v>0</v>
      </c>
      <c r="P307" s="92"/>
      <c r="Q307" s="90"/>
      <c r="R307" s="91">
        <f>Q307*$C307</f>
        <v>0</v>
      </c>
    </row>
    <row r="308" spans="1:18" s="68" customFormat="1" ht="25.5" hidden="1" x14ac:dyDescent="0.2">
      <c r="A308" s="87" t="s">
        <v>842</v>
      </c>
      <c r="B308" s="88" t="s">
        <v>537</v>
      </c>
      <c r="C308" s="91">
        <f>'Planilha orçamentária'!M307</f>
        <v>246.8</v>
      </c>
      <c r="D308" s="89"/>
      <c r="E308" s="90"/>
      <c r="F308" s="91">
        <f>E308*$C308</f>
        <v>0</v>
      </c>
      <c r="G308" s="89"/>
      <c r="H308" s="90">
        <v>1</v>
      </c>
      <c r="I308" s="91">
        <f>H308*$C308</f>
        <v>246.8</v>
      </c>
      <c r="J308" s="89"/>
      <c r="K308" s="90"/>
      <c r="L308" s="91">
        <f>K308*$C308</f>
        <v>0</v>
      </c>
      <c r="M308" s="92"/>
      <c r="N308" s="90"/>
      <c r="O308" s="91">
        <f>N308*$C308</f>
        <v>0</v>
      </c>
      <c r="P308" s="92"/>
      <c r="Q308" s="90"/>
      <c r="R308" s="91">
        <f>Q308*$C308</f>
        <v>0</v>
      </c>
    </row>
    <row r="309" spans="1:18" s="68" customFormat="1" ht="25.5" hidden="1" x14ac:dyDescent="0.2">
      <c r="A309" s="87" t="s">
        <v>1065</v>
      </c>
      <c r="B309" s="88" t="s">
        <v>539</v>
      </c>
      <c r="C309" s="91">
        <f>'Planilha orçamentária'!M308</f>
        <v>188.16</v>
      </c>
      <c r="D309" s="89"/>
      <c r="E309" s="90"/>
      <c r="F309" s="91">
        <f>E309*$C309</f>
        <v>0</v>
      </c>
      <c r="G309" s="89"/>
      <c r="H309" s="90">
        <v>1</v>
      </c>
      <c r="I309" s="91">
        <f>H309*$C309</f>
        <v>188.16</v>
      </c>
      <c r="J309" s="89"/>
      <c r="K309" s="90"/>
      <c r="L309" s="91">
        <f>K309*$C309</f>
        <v>0</v>
      </c>
      <c r="M309" s="92"/>
      <c r="N309" s="90"/>
      <c r="O309" s="91">
        <f>N309*$C309</f>
        <v>0</v>
      </c>
      <c r="P309" s="92"/>
      <c r="Q309" s="90"/>
      <c r="R309" s="91">
        <f>Q309*$C309</f>
        <v>0</v>
      </c>
    </row>
    <row r="310" spans="1:18" s="68" customFormat="1" ht="25.5" hidden="1" x14ac:dyDescent="0.2">
      <c r="A310" s="87" t="s">
        <v>1066</v>
      </c>
      <c r="B310" s="88" t="s">
        <v>541</v>
      </c>
      <c r="C310" s="91">
        <f>'Planilha orçamentária'!M309</f>
        <v>412.5</v>
      </c>
      <c r="D310" s="89"/>
      <c r="E310" s="90"/>
      <c r="F310" s="91">
        <f>E310*$C310</f>
        <v>0</v>
      </c>
      <c r="G310" s="89"/>
      <c r="H310" s="90">
        <v>1</v>
      </c>
      <c r="I310" s="91">
        <f>H310*$C310</f>
        <v>412.5</v>
      </c>
      <c r="J310" s="89"/>
      <c r="K310" s="90"/>
      <c r="L310" s="91">
        <f>K310*$C310</f>
        <v>0</v>
      </c>
      <c r="M310" s="92"/>
      <c r="N310" s="90"/>
      <c r="O310" s="91">
        <f>N310*$C310</f>
        <v>0</v>
      </c>
      <c r="P310" s="92"/>
      <c r="Q310" s="90"/>
      <c r="R310" s="91">
        <f>Q310*$C310</f>
        <v>0</v>
      </c>
    </row>
    <row r="311" spans="1:18" s="41" customFormat="1" x14ac:dyDescent="0.2">
      <c r="A311" s="122" t="s">
        <v>542</v>
      </c>
      <c r="B311" s="123" t="s">
        <v>543</v>
      </c>
      <c r="C311" s="126">
        <f>'Planilha orçamentária'!C310</f>
        <v>15122.467599999998</v>
      </c>
      <c r="D311" s="124"/>
      <c r="E311" s="125">
        <f>F311/$C311</f>
        <v>0</v>
      </c>
      <c r="F311" s="126">
        <f>SUM(F312:F320)</f>
        <v>0</v>
      </c>
      <c r="G311" s="127"/>
      <c r="H311" s="125">
        <f>I311/$C311</f>
        <v>0.51805677533737948</v>
      </c>
      <c r="I311" s="126">
        <f>SUM(I312:I320)</f>
        <v>7834.2968000000001</v>
      </c>
      <c r="J311" s="128"/>
      <c r="K311" s="125">
        <f>L311/$C311</f>
        <v>0.48194322466262057</v>
      </c>
      <c r="L311" s="126">
        <f>SUM(L312:L320)</f>
        <v>7288.1707999999999</v>
      </c>
      <c r="M311" s="129"/>
      <c r="N311" s="125">
        <f>O311/$C311</f>
        <v>0</v>
      </c>
      <c r="O311" s="126">
        <f>SUM(O312:O320)</f>
        <v>0</v>
      </c>
      <c r="P311" s="129"/>
      <c r="Q311" s="125">
        <f>R311/$C311</f>
        <v>0</v>
      </c>
      <c r="R311" s="126">
        <f>SUM(R312:R320)</f>
        <v>0</v>
      </c>
    </row>
    <row r="312" spans="1:18" s="68" customFormat="1" ht="63.75" hidden="1" x14ac:dyDescent="0.2">
      <c r="A312" s="87" t="s">
        <v>1067</v>
      </c>
      <c r="B312" s="88" t="s">
        <v>545</v>
      </c>
      <c r="C312" s="91">
        <f>'Planilha orçamentária'!M311</f>
        <v>4697.0627999999997</v>
      </c>
      <c r="D312" s="89"/>
      <c r="E312" s="90"/>
      <c r="F312" s="91">
        <f t="shared" ref="F312:F320" si="80">E312*$C312</f>
        <v>0</v>
      </c>
      <c r="G312" s="89"/>
      <c r="H312" s="90"/>
      <c r="I312" s="91">
        <f t="shared" ref="I312:I320" si="81">H312*$C312</f>
        <v>0</v>
      </c>
      <c r="J312" s="89"/>
      <c r="K312" s="90">
        <v>1</v>
      </c>
      <c r="L312" s="91">
        <f t="shared" ref="L312:L320" si="82">K312*$C312</f>
        <v>4697.0627999999997</v>
      </c>
      <c r="M312" s="92"/>
      <c r="N312" s="90"/>
      <c r="O312" s="91">
        <f t="shared" ref="O312:O320" si="83">N312*$C312</f>
        <v>0</v>
      </c>
      <c r="P312" s="92"/>
      <c r="Q312" s="90"/>
      <c r="R312" s="91">
        <f t="shared" ref="R312:R320" si="84">Q312*$C312</f>
        <v>0</v>
      </c>
    </row>
    <row r="313" spans="1:18" s="68" customFormat="1" ht="63.75" hidden="1" x14ac:dyDescent="0.2">
      <c r="A313" s="87" t="s">
        <v>1068</v>
      </c>
      <c r="B313" s="88" t="s">
        <v>547</v>
      </c>
      <c r="C313" s="91">
        <f>'Planilha orçamentária'!M312</f>
        <v>60.09</v>
      </c>
      <c r="D313" s="89"/>
      <c r="E313" s="90"/>
      <c r="F313" s="91">
        <f t="shared" si="80"/>
        <v>0</v>
      </c>
      <c r="G313" s="89"/>
      <c r="H313" s="90">
        <v>0.8</v>
      </c>
      <c r="I313" s="91">
        <f t="shared" si="81"/>
        <v>48.072000000000003</v>
      </c>
      <c r="J313" s="89"/>
      <c r="K313" s="90">
        <v>0.2</v>
      </c>
      <c r="L313" s="91">
        <f t="shared" si="82"/>
        <v>12.018000000000001</v>
      </c>
      <c r="M313" s="92"/>
      <c r="N313" s="90"/>
      <c r="O313" s="91">
        <f t="shared" si="83"/>
        <v>0</v>
      </c>
      <c r="P313" s="92"/>
      <c r="Q313" s="90"/>
      <c r="R313" s="91">
        <f t="shared" si="84"/>
        <v>0</v>
      </c>
    </row>
    <row r="314" spans="1:18" s="68" customFormat="1" ht="63.75" hidden="1" x14ac:dyDescent="0.2">
      <c r="A314" s="87" t="s">
        <v>1069</v>
      </c>
      <c r="B314" s="88" t="s">
        <v>549</v>
      </c>
      <c r="C314" s="91">
        <f>'Planilha orçamentária'!M313</f>
        <v>6409.62</v>
      </c>
      <c r="D314" s="89"/>
      <c r="E314" s="90"/>
      <c r="F314" s="91">
        <f t="shared" si="80"/>
        <v>0</v>
      </c>
      <c r="G314" s="89"/>
      <c r="H314" s="90">
        <v>0.8</v>
      </c>
      <c r="I314" s="91">
        <f t="shared" si="81"/>
        <v>5127.6959999999999</v>
      </c>
      <c r="J314" s="89"/>
      <c r="K314" s="90">
        <v>0.2</v>
      </c>
      <c r="L314" s="91">
        <f t="shared" si="82"/>
        <v>1281.924</v>
      </c>
      <c r="M314" s="92"/>
      <c r="N314" s="90"/>
      <c r="O314" s="91">
        <f t="shared" si="83"/>
        <v>0</v>
      </c>
      <c r="P314" s="92"/>
      <c r="Q314" s="90"/>
      <c r="R314" s="91">
        <f t="shared" si="84"/>
        <v>0</v>
      </c>
    </row>
    <row r="315" spans="1:18" s="68" customFormat="1" ht="38.25" hidden="1" x14ac:dyDescent="0.2">
      <c r="A315" s="87" t="s">
        <v>1070</v>
      </c>
      <c r="B315" s="88" t="s">
        <v>551</v>
      </c>
      <c r="C315" s="91">
        <f>'Planilha orçamentária'!M314</f>
        <v>1554.84</v>
      </c>
      <c r="D315" s="89"/>
      <c r="E315" s="90"/>
      <c r="F315" s="91">
        <f t="shared" si="80"/>
        <v>0</v>
      </c>
      <c r="G315" s="89"/>
      <c r="H315" s="90">
        <v>0.8</v>
      </c>
      <c r="I315" s="91">
        <f t="shared" si="81"/>
        <v>1243.8720000000001</v>
      </c>
      <c r="J315" s="89"/>
      <c r="K315" s="90">
        <v>0.2</v>
      </c>
      <c r="L315" s="91">
        <f t="shared" si="82"/>
        <v>310.96800000000002</v>
      </c>
      <c r="M315" s="92"/>
      <c r="N315" s="90"/>
      <c r="O315" s="91">
        <f t="shared" si="83"/>
        <v>0</v>
      </c>
      <c r="P315" s="92"/>
      <c r="Q315" s="90"/>
      <c r="R315" s="91">
        <f t="shared" si="84"/>
        <v>0</v>
      </c>
    </row>
    <row r="316" spans="1:18" s="68" customFormat="1" ht="38.25" hidden="1" x14ac:dyDescent="0.2">
      <c r="A316" s="87" t="s">
        <v>1071</v>
      </c>
      <c r="B316" s="88" t="s">
        <v>553</v>
      </c>
      <c r="C316" s="91">
        <f>'Planilha orçamentária'!M315</f>
        <v>526.05000000000007</v>
      </c>
      <c r="D316" s="89"/>
      <c r="E316" s="90"/>
      <c r="F316" s="91">
        <f t="shared" si="80"/>
        <v>0</v>
      </c>
      <c r="G316" s="89"/>
      <c r="H316" s="90"/>
      <c r="I316" s="91">
        <f t="shared" si="81"/>
        <v>0</v>
      </c>
      <c r="J316" s="89"/>
      <c r="K316" s="90">
        <v>1</v>
      </c>
      <c r="L316" s="91">
        <f t="shared" si="82"/>
        <v>526.05000000000007</v>
      </c>
      <c r="M316" s="92"/>
      <c r="N316" s="90"/>
      <c r="O316" s="91">
        <f t="shared" si="83"/>
        <v>0</v>
      </c>
      <c r="P316" s="92"/>
      <c r="Q316" s="90"/>
      <c r="R316" s="91">
        <f t="shared" si="84"/>
        <v>0</v>
      </c>
    </row>
    <row r="317" spans="1:18" s="68" customFormat="1" ht="38.25" hidden="1" x14ac:dyDescent="0.2">
      <c r="A317" s="87" t="s">
        <v>1072</v>
      </c>
      <c r="B317" s="88" t="s">
        <v>555</v>
      </c>
      <c r="C317" s="91">
        <f>'Planilha orçamentária'!M316</f>
        <v>164.57999999999998</v>
      </c>
      <c r="D317" s="89"/>
      <c r="E317" s="90"/>
      <c r="F317" s="91">
        <f t="shared" si="80"/>
        <v>0</v>
      </c>
      <c r="G317" s="89"/>
      <c r="H317" s="90"/>
      <c r="I317" s="91">
        <f t="shared" si="81"/>
        <v>0</v>
      </c>
      <c r="J317" s="89"/>
      <c r="K317" s="90">
        <v>1</v>
      </c>
      <c r="L317" s="91">
        <f t="shared" si="82"/>
        <v>164.57999999999998</v>
      </c>
      <c r="M317" s="92"/>
      <c r="N317" s="90"/>
      <c r="O317" s="91">
        <f t="shared" si="83"/>
        <v>0</v>
      </c>
      <c r="P317" s="92"/>
      <c r="Q317" s="90"/>
      <c r="R317" s="91">
        <f t="shared" si="84"/>
        <v>0</v>
      </c>
    </row>
    <row r="318" spans="1:18" s="68" customFormat="1" ht="38.25" hidden="1" x14ac:dyDescent="0.2">
      <c r="A318" s="87" t="s">
        <v>1073</v>
      </c>
      <c r="B318" s="88" t="s">
        <v>557</v>
      </c>
      <c r="C318" s="91">
        <f>'Planilha orçamentária'!M317</f>
        <v>998.76</v>
      </c>
      <c r="D318" s="89"/>
      <c r="E318" s="90"/>
      <c r="F318" s="91">
        <f t="shared" si="80"/>
        <v>0</v>
      </c>
      <c r="G318" s="89"/>
      <c r="H318" s="90">
        <v>1</v>
      </c>
      <c r="I318" s="91">
        <f t="shared" si="81"/>
        <v>998.76</v>
      </c>
      <c r="J318" s="89"/>
      <c r="K318" s="90"/>
      <c r="L318" s="91">
        <f t="shared" si="82"/>
        <v>0</v>
      </c>
      <c r="M318" s="92"/>
      <c r="N318" s="90"/>
      <c r="O318" s="91">
        <f t="shared" si="83"/>
        <v>0</v>
      </c>
      <c r="P318" s="92"/>
      <c r="Q318" s="90"/>
      <c r="R318" s="91">
        <f t="shared" si="84"/>
        <v>0</v>
      </c>
    </row>
    <row r="319" spans="1:18" s="68" customFormat="1" ht="25.5" hidden="1" x14ac:dyDescent="0.2">
      <c r="A319" s="87" t="s">
        <v>1074</v>
      </c>
      <c r="B319" s="88" t="s">
        <v>559</v>
      </c>
      <c r="C319" s="91">
        <f>'Planilha orçamentária'!M318</f>
        <v>369.46</v>
      </c>
      <c r="D319" s="89"/>
      <c r="E319" s="90"/>
      <c r="F319" s="91">
        <f t="shared" si="80"/>
        <v>0</v>
      </c>
      <c r="G319" s="89"/>
      <c r="H319" s="90">
        <v>0.2</v>
      </c>
      <c r="I319" s="91">
        <f t="shared" si="81"/>
        <v>73.891999999999996</v>
      </c>
      <c r="J319" s="89"/>
      <c r="K319" s="90">
        <v>0.8</v>
      </c>
      <c r="L319" s="91">
        <f t="shared" si="82"/>
        <v>295.56799999999998</v>
      </c>
      <c r="M319" s="92"/>
      <c r="N319" s="90"/>
      <c r="O319" s="91">
        <f t="shared" si="83"/>
        <v>0</v>
      </c>
      <c r="P319" s="92"/>
      <c r="Q319" s="90"/>
      <c r="R319" s="91">
        <f t="shared" si="84"/>
        <v>0</v>
      </c>
    </row>
    <row r="320" spans="1:18" s="68" customFormat="1" hidden="1" x14ac:dyDescent="0.2">
      <c r="A320" s="87" t="s">
        <v>1075</v>
      </c>
      <c r="B320" s="88" t="s">
        <v>561</v>
      </c>
      <c r="C320" s="91">
        <f>'Planilha orçamentária'!M319</f>
        <v>342.00479999999999</v>
      </c>
      <c r="D320" s="89"/>
      <c r="E320" s="90"/>
      <c r="F320" s="91">
        <f t="shared" si="80"/>
        <v>0</v>
      </c>
      <c r="G320" s="89"/>
      <c r="H320" s="90">
        <v>1</v>
      </c>
      <c r="I320" s="91">
        <f t="shared" si="81"/>
        <v>342.00479999999999</v>
      </c>
      <c r="J320" s="89"/>
      <c r="K320" s="90"/>
      <c r="L320" s="91">
        <f t="shared" si="82"/>
        <v>0</v>
      </c>
      <c r="M320" s="92"/>
      <c r="N320" s="90"/>
      <c r="O320" s="91">
        <f t="shared" si="83"/>
        <v>0</v>
      </c>
      <c r="P320" s="92"/>
      <c r="Q320" s="90"/>
      <c r="R320" s="91">
        <f t="shared" si="84"/>
        <v>0</v>
      </c>
    </row>
    <row r="321" spans="1:18" s="41" customFormat="1" x14ac:dyDescent="0.2">
      <c r="A321" s="100" t="s">
        <v>562</v>
      </c>
      <c r="B321" s="101" t="s">
        <v>230</v>
      </c>
      <c r="C321" s="104">
        <f>'Planilha orçamentária'!C320</f>
        <v>9595.5918000000001</v>
      </c>
      <c r="D321" s="102"/>
      <c r="E321" s="103">
        <f>F321/$C321</f>
        <v>0</v>
      </c>
      <c r="F321" s="104">
        <f>SUM(F322:F332)</f>
        <v>0</v>
      </c>
      <c r="G321" s="105"/>
      <c r="H321" s="103">
        <f>I321/$C321</f>
        <v>0</v>
      </c>
      <c r="I321" s="104">
        <f>SUM(I322:I332)</f>
        <v>0</v>
      </c>
      <c r="J321" s="106"/>
      <c r="K321" s="103">
        <f>L321/$C321</f>
        <v>0.57666276508344172</v>
      </c>
      <c r="L321" s="104">
        <f>SUM(L322:L332)</f>
        <v>5533.4205000000002</v>
      </c>
      <c r="M321" s="107"/>
      <c r="N321" s="103">
        <f>O321/$C321</f>
        <v>0.42333723491655822</v>
      </c>
      <c r="O321" s="104">
        <f>SUM(O322:O332)</f>
        <v>4062.1713</v>
      </c>
      <c r="P321" s="107"/>
      <c r="Q321" s="103">
        <f>R321/$C321</f>
        <v>0</v>
      </c>
      <c r="R321" s="104">
        <f>SUM(R322:R332)</f>
        <v>0</v>
      </c>
    </row>
    <row r="322" spans="1:18" s="68" customFormat="1" ht="25.5" hidden="1" x14ac:dyDescent="0.2">
      <c r="A322" s="87" t="s">
        <v>1076</v>
      </c>
      <c r="B322" s="88" t="s">
        <v>564</v>
      </c>
      <c r="C322" s="91">
        <f>'Planilha orçamentária'!M321</f>
        <v>134.63640000000001</v>
      </c>
      <c r="D322" s="89"/>
      <c r="E322" s="90"/>
      <c r="F322" s="91">
        <f t="shared" ref="F322:F332" si="85">E322*$C322</f>
        <v>0</v>
      </c>
      <c r="G322" s="89"/>
      <c r="H322" s="90"/>
      <c r="I322" s="91">
        <f t="shared" ref="I322:I332" si="86">H322*$C322</f>
        <v>0</v>
      </c>
      <c r="J322" s="89"/>
      <c r="K322" s="90">
        <v>1</v>
      </c>
      <c r="L322" s="91">
        <f t="shared" ref="L322:L332" si="87">K322*$C322</f>
        <v>134.63640000000001</v>
      </c>
      <c r="M322" s="92"/>
      <c r="N322" s="90"/>
      <c r="O322" s="91">
        <f t="shared" ref="O322:O332" si="88">N322*$C322</f>
        <v>0</v>
      </c>
      <c r="P322" s="92"/>
      <c r="Q322" s="90"/>
      <c r="R322" s="91">
        <f t="shared" ref="R322:R332" si="89">Q322*$C322</f>
        <v>0</v>
      </c>
    </row>
    <row r="323" spans="1:18" s="68" customFormat="1" ht="51" hidden="1" x14ac:dyDescent="0.2">
      <c r="A323" s="87" t="s">
        <v>1077</v>
      </c>
      <c r="B323" s="88" t="s">
        <v>566</v>
      </c>
      <c r="C323" s="91">
        <f>'Planilha orçamentária'!M322</f>
        <v>134.8623</v>
      </c>
      <c r="D323" s="89"/>
      <c r="E323" s="90"/>
      <c r="F323" s="91">
        <f t="shared" si="85"/>
        <v>0</v>
      </c>
      <c r="G323" s="89"/>
      <c r="H323" s="90"/>
      <c r="I323" s="91">
        <f t="shared" si="86"/>
        <v>0</v>
      </c>
      <c r="J323" s="89"/>
      <c r="K323" s="90">
        <v>1</v>
      </c>
      <c r="L323" s="91">
        <f t="shared" si="87"/>
        <v>134.8623</v>
      </c>
      <c r="M323" s="92"/>
      <c r="N323" s="90"/>
      <c r="O323" s="91">
        <f t="shared" si="88"/>
        <v>0</v>
      </c>
      <c r="P323" s="92"/>
      <c r="Q323" s="90"/>
      <c r="R323" s="91">
        <f t="shared" si="89"/>
        <v>0</v>
      </c>
    </row>
    <row r="324" spans="1:18" s="68" customFormat="1" ht="51" hidden="1" x14ac:dyDescent="0.2">
      <c r="A324" s="87" t="s">
        <v>1078</v>
      </c>
      <c r="B324" s="88" t="s">
        <v>568</v>
      </c>
      <c r="C324" s="91">
        <f>'Planilha orçamentária'!M323</f>
        <v>4935.915</v>
      </c>
      <c r="D324" s="89"/>
      <c r="E324" s="90"/>
      <c r="F324" s="91">
        <f t="shared" si="85"/>
        <v>0</v>
      </c>
      <c r="G324" s="89"/>
      <c r="H324" s="90"/>
      <c r="I324" s="91">
        <f t="shared" si="86"/>
        <v>0</v>
      </c>
      <c r="J324" s="89"/>
      <c r="K324" s="90">
        <v>1</v>
      </c>
      <c r="L324" s="91">
        <f t="shared" si="87"/>
        <v>4935.915</v>
      </c>
      <c r="M324" s="92"/>
      <c r="N324" s="90"/>
      <c r="O324" s="91">
        <f t="shared" si="88"/>
        <v>0</v>
      </c>
      <c r="P324" s="92"/>
      <c r="Q324" s="90"/>
      <c r="R324" s="91">
        <f t="shared" si="89"/>
        <v>0</v>
      </c>
    </row>
    <row r="325" spans="1:18" s="68" customFormat="1" ht="38.25" hidden="1" x14ac:dyDescent="0.2">
      <c r="A325" s="87" t="s">
        <v>1079</v>
      </c>
      <c r="B325" s="88" t="s">
        <v>570</v>
      </c>
      <c r="C325" s="91">
        <f>'Planilha orçamentária'!M324</f>
        <v>47.890799999999999</v>
      </c>
      <c r="D325" s="89"/>
      <c r="E325" s="90"/>
      <c r="F325" s="91">
        <f t="shared" si="85"/>
        <v>0</v>
      </c>
      <c r="G325" s="89"/>
      <c r="H325" s="90"/>
      <c r="I325" s="91">
        <f t="shared" si="86"/>
        <v>0</v>
      </c>
      <c r="J325" s="89"/>
      <c r="K325" s="90">
        <v>1</v>
      </c>
      <c r="L325" s="91">
        <f t="shared" si="87"/>
        <v>47.890799999999999</v>
      </c>
      <c r="M325" s="92"/>
      <c r="N325" s="90"/>
      <c r="O325" s="91">
        <f t="shared" si="88"/>
        <v>0</v>
      </c>
      <c r="P325" s="92"/>
      <c r="Q325" s="90"/>
      <c r="R325" s="91">
        <f t="shared" si="89"/>
        <v>0</v>
      </c>
    </row>
    <row r="326" spans="1:18" s="68" customFormat="1" ht="63.75" hidden="1" x14ac:dyDescent="0.2">
      <c r="A326" s="87" t="s">
        <v>1081</v>
      </c>
      <c r="B326" s="88" t="s">
        <v>572</v>
      </c>
      <c r="C326" s="91">
        <f>'Planilha orçamentária'!M325</f>
        <v>280.11599999999999</v>
      </c>
      <c r="D326" s="89"/>
      <c r="E326" s="90"/>
      <c r="F326" s="91">
        <f t="shared" si="85"/>
        <v>0</v>
      </c>
      <c r="G326" s="89"/>
      <c r="H326" s="90"/>
      <c r="I326" s="91">
        <f t="shared" si="86"/>
        <v>0</v>
      </c>
      <c r="J326" s="89"/>
      <c r="K326" s="90">
        <v>1</v>
      </c>
      <c r="L326" s="91">
        <f t="shared" si="87"/>
        <v>280.11599999999999</v>
      </c>
      <c r="M326" s="92"/>
      <c r="N326" s="90"/>
      <c r="O326" s="91">
        <f t="shared" si="88"/>
        <v>0</v>
      </c>
      <c r="P326" s="92"/>
      <c r="Q326" s="90"/>
      <c r="R326" s="91">
        <f t="shared" si="89"/>
        <v>0</v>
      </c>
    </row>
    <row r="327" spans="1:18" s="68" customFormat="1" ht="38.25" hidden="1" x14ac:dyDescent="0.2">
      <c r="A327" s="87" t="s">
        <v>1082</v>
      </c>
      <c r="B327" s="88" t="s">
        <v>574</v>
      </c>
      <c r="C327" s="91">
        <f>'Planilha orçamentária'!M326</f>
        <v>494.22449999999998</v>
      </c>
      <c r="D327" s="89"/>
      <c r="E327" s="90"/>
      <c r="F327" s="91">
        <f t="shared" si="85"/>
        <v>0</v>
      </c>
      <c r="G327" s="89"/>
      <c r="H327" s="90"/>
      <c r="I327" s="91">
        <f t="shared" si="86"/>
        <v>0</v>
      </c>
      <c r="J327" s="89"/>
      <c r="K327" s="90"/>
      <c r="L327" s="91">
        <f t="shared" si="87"/>
        <v>0</v>
      </c>
      <c r="M327" s="92"/>
      <c r="N327" s="90">
        <v>1</v>
      </c>
      <c r="O327" s="91">
        <f t="shared" si="88"/>
        <v>494.22449999999998</v>
      </c>
      <c r="P327" s="92"/>
      <c r="Q327" s="90"/>
      <c r="R327" s="91">
        <f t="shared" si="89"/>
        <v>0</v>
      </c>
    </row>
    <row r="328" spans="1:18" s="68" customFormat="1" ht="76.5" hidden="1" x14ac:dyDescent="0.2">
      <c r="A328" s="87" t="s">
        <v>1083</v>
      </c>
      <c r="B328" s="88" t="s">
        <v>576</v>
      </c>
      <c r="C328" s="91">
        <f>'Planilha orçamentária'!M327</f>
        <v>11.76</v>
      </c>
      <c r="D328" s="89"/>
      <c r="E328" s="90"/>
      <c r="F328" s="91">
        <f t="shared" si="85"/>
        <v>0</v>
      </c>
      <c r="G328" s="89"/>
      <c r="H328" s="90"/>
      <c r="I328" s="91">
        <f t="shared" si="86"/>
        <v>0</v>
      </c>
      <c r="J328" s="89"/>
      <c r="K328" s="90"/>
      <c r="L328" s="91">
        <f t="shared" si="87"/>
        <v>0</v>
      </c>
      <c r="M328" s="92"/>
      <c r="N328" s="90">
        <v>1</v>
      </c>
      <c r="O328" s="91">
        <f t="shared" si="88"/>
        <v>11.76</v>
      </c>
      <c r="P328" s="92"/>
      <c r="Q328" s="90"/>
      <c r="R328" s="91">
        <f t="shared" si="89"/>
        <v>0</v>
      </c>
    </row>
    <row r="329" spans="1:18" s="68" customFormat="1" ht="51" hidden="1" x14ac:dyDescent="0.2">
      <c r="A329" s="87" t="s">
        <v>1084</v>
      </c>
      <c r="B329" s="88" t="s">
        <v>578</v>
      </c>
      <c r="C329" s="91">
        <f>'Planilha orçamentária'!M328</f>
        <v>318.46079999999995</v>
      </c>
      <c r="D329" s="89"/>
      <c r="E329" s="90"/>
      <c r="F329" s="91">
        <f t="shared" si="85"/>
        <v>0</v>
      </c>
      <c r="G329" s="89"/>
      <c r="H329" s="90"/>
      <c r="I329" s="91">
        <f t="shared" si="86"/>
        <v>0</v>
      </c>
      <c r="J329" s="89"/>
      <c r="K329" s="90"/>
      <c r="L329" s="91">
        <f t="shared" si="87"/>
        <v>0</v>
      </c>
      <c r="M329" s="92"/>
      <c r="N329" s="90">
        <v>1</v>
      </c>
      <c r="O329" s="91">
        <f t="shared" si="88"/>
        <v>318.46079999999995</v>
      </c>
      <c r="P329" s="92"/>
      <c r="Q329" s="90"/>
      <c r="R329" s="91">
        <f t="shared" si="89"/>
        <v>0</v>
      </c>
    </row>
    <row r="330" spans="1:18" s="68" customFormat="1" ht="38.25" hidden="1" x14ac:dyDescent="0.2">
      <c r="A330" s="87" t="s">
        <v>1085</v>
      </c>
      <c r="B330" s="88" t="s">
        <v>580</v>
      </c>
      <c r="C330" s="91">
        <f>'Planilha orçamentária'!M329</f>
        <v>112.41080000000001</v>
      </c>
      <c r="D330" s="89"/>
      <c r="E330" s="90"/>
      <c r="F330" s="91">
        <f t="shared" si="85"/>
        <v>0</v>
      </c>
      <c r="G330" s="89"/>
      <c r="H330" s="90"/>
      <c r="I330" s="91">
        <f t="shared" si="86"/>
        <v>0</v>
      </c>
      <c r="J330" s="89"/>
      <c r="K330" s="90"/>
      <c r="L330" s="91">
        <f t="shared" si="87"/>
        <v>0</v>
      </c>
      <c r="M330" s="92"/>
      <c r="N330" s="90">
        <v>1</v>
      </c>
      <c r="O330" s="91">
        <f t="shared" si="88"/>
        <v>112.41080000000001</v>
      </c>
      <c r="P330" s="92"/>
      <c r="Q330" s="90"/>
      <c r="R330" s="91">
        <f t="shared" si="89"/>
        <v>0</v>
      </c>
    </row>
    <row r="331" spans="1:18" s="68" customFormat="1" ht="51" hidden="1" x14ac:dyDescent="0.2">
      <c r="A331" s="87" t="s">
        <v>1086</v>
      </c>
      <c r="B331" s="88" t="s">
        <v>582</v>
      </c>
      <c r="C331" s="91">
        <f>'Planilha orçamentária'!M330</f>
        <v>29.282399999999999</v>
      </c>
      <c r="D331" s="89"/>
      <c r="E331" s="90"/>
      <c r="F331" s="91">
        <f t="shared" si="85"/>
        <v>0</v>
      </c>
      <c r="G331" s="89"/>
      <c r="H331" s="90"/>
      <c r="I331" s="91">
        <f t="shared" si="86"/>
        <v>0</v>
      </c>
      <c r="J331" s="89"/>
      <c r="K331" s="90"/>
      <c r="L331" s="91">
        <f t="shared" si="87"/>
        <v>0</v>
      </c>
      <c r="M331" s="92"/>
      <c r="N331" s="90">
        <v>1</v>
      </c>
      <c r="O331" s="91">
        <f t="shared" si="88"/>
        <v>29.282399999999999</v>
      </c>
      <c r="P331" s="92"/>
      <c r="Q331" s="90"/>
      <c r="R331" s="91">
        <f t="shared" si="89"/>
        <v>0</v>
      </c>
    </row>
    <row r="332" spans="1:18" s="68" customFormat="1" ht="51" hidden="1" x14ac:dyDescent="0.2">
      <c r="A332" s="87" t="s">
        <v>1087</v>
      </c>
      <c r="B332" s="88" t="s">
        <v>584</v>
      </c>
      <c r="C332" s="91">
        <f>'Planilha orçamentária'!M331</f>
        <v>3096.0328</v>
      </c>
      <c r="D332" s="89"/>
      <c r="E332" s="90"/>
      <c r="F332" s="91">
        <f t="shared" si="85"/>
        <v>0</v>
      </c>
      <c r="G332" s="89"/>
      <c r="H332" s="90"/>
      <c r="I332" s="91">
        <f t="shared" si="86"/>
        <v>0</v>
      </c>
      <c r="J332" s="89"/>
      <c r="K332" s="90"/>
      <c r="L332" s="91">
        <f t="shared" si="87"/>
        <v>0</v>
      </c>
      <c r="M332" s="92"/>
      <c r="N332" s="90">
        <v>1</v>
      </c>
      <c r="O332" s="91">
        <f t="shared" si="88"/>
        <v>3096.0328</v>
      </c>
      <c r="P332" s="92"/>
      <c r="Q332" s="90"/>
      <c r="R332" s="91">
        <f t="shared" si="89"/>
        <v>0</v>
      </c>
    </row>
    <row r="333" spans="1:18" s="41" customFormat="1" x14ac:dyDescent="0.2">
      <c r="A333" s="122" t="s">
        <v>585</v>
      </c>
      <c r="B333" s="123" t="s">
        <v>586</v>
      </c>
      <c r="C333" s="126">
        <f>'Planilha orçamentária'!C332</f>
        <v>626.04999999999995</v>
      </c>
      <c r="D333" s="124"/>
      <c r="E333" s="125">
        <f>F333/$C333</f>
        <v>0</v>
      </c>
      <c r="F333" s="126">
        <f>SUM(F334:F336)</f>
        <v>0</v>
      </c>
      <c r="G333" s="127"/>
      <c r="H333" s="125">
        <f>I333/$C333</f>
        <v>0.5003753693794426</v>
      </c>
      <c r="I333" s="126">
        <f>SUM(I334:I336)</f>
        <v>313.26</v>
      </c>
      <c r="J333" s="128"/>
      <c r="K333" s="125">
        <f>L333/$C333</f>
        <v>0.49962463062055745</v>
      </c>
      <c r="L333" s="126">
        <f>SUM(L334:L336)</f>
        <v>312.78999999999996</v>
      </c>
      <c r="M333" s="129"/>
      <c r="N333" s="125">
        <f>O333/$C333</f>
        <v>0</v>
      </c>
      <c r="O333" s="126">
        <f>SUM(O334:O336)</f>
        <v>0</v>
      </c>
      <c r="P333" s="129"/>
      <c r="Q333" s="125">
        <f>R333/$C333</f>
        <v>0</v>
      </c>
      <c r="R333" s="126">
        <f>SUM(R334:R336)</f>
        <v>0</v>
      </c>
    </row>
    <row r="334" spans="1:18" s="68" customFormat="1" ht="38.25" hidden="1" x14ac:dyDescent="0.2">
      <c r="A334" s="87" t="s">
        <v>1088</v>
      </c>
      <c r="B334" s="88" t="s">
        <v>588</v>
      </c>
      <c r="C334" s="91">
        <f>'Planilha orçamentária'!M333</f>
        <v>313.26</v>
      </c>
      <c r="D334" s="89"/>
      <c r="E334" s="90"/>
      <c r="F334" s="91">
        <f>E334*$C334</f>
        <v>0</v>
      </c>
      <c r="G334" s="89"/>
      <c r="H334" s="90">
        <v>1</v>
      </c>
      <c r="I334" s="91">
        <f>H334*$C334</f>
        <v>313.26</v>
      </c>
      <c r="J334" s="89"/>
      <c r="K334" s="90"/>
      <c r="L334" s="91">
        <f>K334*$C334</f>
        <v>0</v>
      </c>
      <c r="M334" s="92"/>
      <c r="N334" s="90"/>
      <c r="O334" s="91">
        <f>N334*$C334</f>
        <v>0</v>
      </c>
      <c r="P334" s="92"/>
      <c r="Q334" s="90"/>
      <c r="R334" s="91">
        <f>Q334*$C334</f>
        <v>0</v>
      </c>
    </row>
    <row r="335" spans="1:18" s="68" customFormat="1" ht="25.5" hidden="1" x14ac:dyDescent="0.2">
      <c r="A335" s="87" t="s">
        <v>1089</v>
      </c>
      <c r="B335" s="88" t="s">
        <v>590</v>
      </c>
      <c r="C335" s="91">
        <f>'Planilha orçamentária'!M334</f>
        <v>139.08999999999997</v>
      </c>
      <c r="D335" s="89"/>
      <c r="E335" s="90"/>
      <c r="F335" s="91">
        <f>E335*$C335</f>
        <v>0</v>
      </c>
      <c r="G335" s="89"/>
      <c r="H335" s="90"/>
      <c r="I335" s="91">
        <f>H335*$C335</f>
        <v>0</v>
      </c>
      <c r="J335" s="89"/>
      <c r="K335" s="90">
        <v>1</v>
      </c>
      <c r="L335" s="91">
        <f>K335*$C335</f>
        <v>139.08999999999997</v>
      </c>
      <c r="M335" s="92"/>
      <c r="N335" s="90"/>
      <c r="O335" s="91">
        <f>N335*$C335</f>
        <v>0</v>
      </c>
      <c r="P335" s="92"/>
      <c r="Q335" s="90"/>
      <c r="R335" s="91">
        <f>Q335*$C335</f>
        <v>0</v>
      </c>
    </row>
    <row r="336" spans="1:18" s="68" customFormat="1" ht="25.5" hidden="1" x14ac:dyDescent="0.2">
      <c r="A336" s="87" t="s">
        <v>1090</v>
      </c>
      <c r="B336" s="88" t="s">
        <v>592</v>
      </c>
      <c r="C336" s="91">
        <f>'Planilha orçamentária'!M335</f>
        <v>173.7</v>
      </c>
      <c r="D336" s="89"/>
      <c r="E336" s="90"/>
      <c r="F336" s="91">
        <f>E336*$C336</f>
        <v>0</v>
      </c>
      <c r="G336" s="89"/>
      <c r="H336" s="90"/>
      <c r="I336" s="91">
        <f>H336*$C336</f>
        <v>0</v>
      </c>
      <c r="J336" s="89"/>
      <c r="K336" s="90">
        <v>1</v>
      </c>
      <c r="L336" s="91">
        <f>K336*$C336</f>
        <v>173.7</v>
      </c>
      <c r="M336" s="92"/>
      <c r="N336" s="90"/>
      <c r="O336" s="91">
        <f>N336*$C336</f>
        <v>0</v>
      </c>
      <c r="P336" s="92"/>
      <c r="Q336" s="90"/>
      <c r="R336" s="91">
        <f>Q336*$C336</f>
        <v>0</v>
      </c>
    </row>
    <row r="337" spans="1:18" s="41" customFormat="1" x14ac:dyDescent="0.2">
      <c r="A337" s="100" t="s">
        <v>593</v>
      </c>
      <c r="B337" s="101" t="s">
        <v>594</v>
      </c>
      <c r="C337" s="104">
        <f>'Planilha orçamentária'!C336</f>
        <v>5558.25</v>
      </c>
      <c r="D337" s="102"/>
      <c r="E337" s="103">
        <f>F337/$C337</f>
        <v>0</v>
      </c>
      <c r="F337" s="104">
        <f>SUM(F338:F340)</f>
        <v>0</v>
      </c>
      <c r="G337" s="105"/>
      <c r="H337" s="103"/>
      <c r="I337" s="104">
        <f>SUM(I338:I340)</f>
        <v>0</v>
      </c>
      <c r="J337" s="106"/>
      <c r="K337" s="103">
        <f>L337/$C337</f>
        <v>1</v>
      </c>
      <c r="L337" s="104">
        <f>SUM(L338:L340)</f>
        <v>5558.25</v>
      </c>
      <c r="M337" s="107"/>
      <c r="N337" s="103">
        <f>O337/$C337</f>
        <v>0</v>
      </c>
      <c r="O337" s="104">
        <f>SUM(O338:O340)</f>
        <v>0</v>
      </c>
      <c r="P337" s="107"/>
      <c r="Q337" s="103">
        <f>R337/$C337</f>
        <v>0</v>
      </c>
      <c r="R337" s="104">
        <f>SUM(R338:R340)</f>
        <v>0</v>
      </c>
    </row>
    <row r="338" spans="1:18" s="68" customFormat="1" ht="38.25" hidden="1" x14ac:dyDescent="0.2">
      <c r="A338" s="87" t="s">
        <v>1091</v>
      </c>
      <c r="B338" s="88" t="s">
        <v>596</v>
      </c>
      <c r="C338" s="91">
        <f>'Planilha orçamentária'!M337</f>
        <v>4000.56</v>
      </c>
      <c r="D338" s="89"/>
      <c r="E338" s="90"/>
      <c r="F338" s="91">
        <f>E338*$C338</f>
        <v>0</v>
      </c>
      <c r="G338" s="89"/>
      <c r="H338" s="90"/>
      <c r="I338" s="91">
        <f>H338*$C338</f>
        <v>0</v>
      </c>
      <c r="J338" s="89"/>
      <c r="K338" s="90">
        <v>1</v>
      </c>
      <c r="L338" s="91">
        <f>K338*$C338</f>
        <v>4000.56</v>
      </c>
      <c r="M338" s="92"/>
      <c r="N338" s="90"/>
      <c r="O338" s="91">
        <f>N338*$C338</f>
        <v>0</v>
      </c>
      <c r="P338" s="92"/>
      <c r="Q338" s="90"/>
      <c r="R338" s="91">
        <f>Q338*$C338</f>
        <v>0</v>
      </c>
    </row>
    <row r="339" spans="1:18" s="68" customFormat="1" ht="25.5" hidden="1" x14ac:dyDescent="0.2">
      <c r="A339" s="87" t="s">
        <v>1092</v>
      </c>
      <c r="B339" s="88" t="s">
        <v>598</v>
      </c>
      <c r="C339" s="91">
        <f>'Planilha orçamentária'!M338</f>
        <v>1032.74</v>
      </c>
      <c r="D339" s="89"/>
      <c r="E339" s="90"/>
      <c r="F339" s="91">
        <f>E339*$C339</f>
        <v>0</v>
      </c>
      <c r="G339" s="89"/>
      <c r="H339" s="90"/>
      <c r="I339" s="91">
        <f>H339*$C339</f>
        <v>0</v>
      </c>
      <c r="J339" s="89"/>
      <c r="K339" s="90">
        <v>1</v>
      </c>
      <c r="L339" s="91">
        <f>K339*$C339</f>
        <v>1032.74</v>
      </c>
      <c r="M339" s="92"/>
      <c r="N339" s="90"/>
      <c r="O339" s="91">
        <f>N339*$C339</f>
        <v>0</v>
      </c>
      <c r="P339" s="92"/>
      <c r="Q339" s="90"/>
      <c r="R339" s="91">
        <f>Q339*$C339</f>
        <v>0</v>
      </c>
    </row>
    <row r="340" spans="1:18" s="68" customFormat="1" ht="25.5" hidden="1" x14ac:dyDescent="0.2">
      <c r="A340" s="87" t="s">
        <v>1093</v>
      </c>
      <c r="B340" s="88" t="s">
        <v>600</v>
      </c>
      <c r="C340" s="91">
        <f>'Planilha orçamentária'!M339</f>
        <v>524.95000000000005</v>
      </c>
      <c r="D340" s="89"/>
      <c r="E340" s="90"/>
      <c r="F340" s="91">
        <f>E340*$C340</f>
        <v>0</v>
      </c>
      <c r="G340" s="89"/>
      <c r="H340" s="90"/>
      <c r="I340" s="91">
        <f>H340*$C340</f>
        <v>0</v>
      </c>
      <c r="J340" s="89"/>
      <c r="K340" s="90">
        <v>1</v>
      </c>
      <c r="L340" s="91">
        <f>K340*$C340</f>
        <v>524.95000000000005</v>
      </c>
      <c r="M340" s="92"/>
      <c r="N340" s="90"/>
      <c r="O340" s="91">
        <f>N340*$C340</f>
        <v>0</v>
      </c>
      <c r="P340" s="92"/>
      <c r="Q340" s="90"/>
      <c r="R340" s="91">
        <f>Q340*$C340</f>
        <v>0</v>
      </c>
    </row>
    <row r="341" spans="1:18" s="41" customFormat="1" x14ac:dyDescent="0.2">
      <c r="A341" s="122" t="s">
        <v>601</v>
      </c>
      <c r="B341" s="123" t="s">
        <v>602</v>
      </c>
      <c r="C341" s="126">
        <f>'Planilha orçamentária'!C340</f>
        <v>1015.0399999999998</v>
      </c>
      <c r="D341" s="124"/>
      <c r="E341" s="125">
        <f>F341/$C341</f>
        <v>0</v>
      </c>
      <c r="F341" s="126">
        <f>SUM(F342:F345)</f>
        <v>0</v>
      </c>
      <c r="G341" s="127"/>
      <c r="H341" s="125">
        <f>I341/$C341</f>
        <v>1</v>
      </c>
      <c r="I341" s="126">
        <f>SUM(I342:I345)</f>
        <v>1015.0399999999998</v>
      </c>
      <c r="J341" s="128"/>
      <c r="K341" s="125">
        <f>L341/$C341</f>
        <v>0</v>
      </c>
      <c r="L341" s="126">
        <f>SUM(L342:L345)</f>
        <v>0</v>
      </c>
      <c r="M341" s="129"/>
      <c r="N341" s="125">
        <f>O341/$C341</f>
        <v>0</v>
      </c>
      <c r="O341" s="126">
        <f>SUM(O342:O345)</f>
        <v>0</v>
      </c>
      <c r="P341" s="129"/>
      <c r="Q341" s="125">
        <f>R341/$C341</f>
        <v>0</v>
      </c>
      <c r="R341" s="126">
        <f>SUM(R342:R345)</f>
        <v>0</v>
      </c>
    </row>
    <row r="342" spans="1:18" s="68" customFormat="1" ht="25.5" hidden="1" x14ac:dyDescent="0.2">
      <c r="A342" s="87" t="s">
        <v>1094</v>
      </c>
      <c r="B342" s="88" t="s">
        <v>604</v>
      </c>
      <c r="C342" s="91">
        <f>'Planilha orçamentária'!M341</f>
        <v>560.39999999999986</v>
      </c>
      <c r="D342" s="89"/>
      <c r="E342" s="90"/>
      <c r="F342" s="91">
        <f>E342*$C342</f>
        <v>0</v>
      </c>
      <c r="G342" s="89"/>
      <c r="H342" s="90">
        <v>1</v>
      </c>
      <c r="I342" s="91">
        <f>H342*$C342</f>
        <v>560.39999999999986</v>
      </c>
      <c r="J342" s="89"/>
      <c r="K342" s="90"/>
      <c r="L342" s="91">
        <f>K342*$C342</f>
        <v>0</v>
      </c>
      <c r="M342" s="92"/>
      <c r="N342" s="90"/>
      <c r="O342" s="91">
        <f>N342*$C342</f>
        <v>0</v>
      </c>
      <c r="P342" s="92"/>
      <c r="Q342" s="90"/>
      <c r="R342" s="91">
        <f>Q342*$C342</f>
        <v>0</v>
      </c>
    </row>
    <row r="343" spans="1:18" s="68" customFormat="1" hidden="1" x14ac:dyDescent="0.2">
      <c r="A343" s="87" t="s">
        <v>1095</v>
      </c>
      <c r="B343" s="88" t="s">
        <v>606</v>
      </c>
      <c r="C343" s="91">
        <f>'Planilha orçamentária'!M342</f>
        <v>208.43999999999997</v>
      </c>
      <c r="D343" s="89"/>
      <c r="E343" s="90"/>
      <c r="F343" s="91">
        <f>E343*$C343</f>
        <v>0</v>
      </c>
      <c r="G343" s="89"/>
      <c r="H343" s="90">
        <v>1</v>
      </c>
      <c r="I343" s="91">
        <f>H343*$C343</f>
        <v>208.43999999999997</v>
      </c>
      <c r="J343" s="89"/>
      <c r="K343" s="90"/>
      <c r="L343" s="91">
        <f>K343*$C343</f>
        <v>0</v>
      </c>
      <c r="M343" s="92"/>
      <c r="N343" s="90"/>
      <c r="O343" s="91">
        <f>N343*$C343</f>
        <v>0</v>
      </c>
      <c r="P343" s="92"/>
      <c r="Q343" s="90"/>
      <c r="R343" s="91">
        <f>Q343*$C343</f>
        <v>0</v>
      </c>
    </row>
    <row r="344" spans="1:18" s="68" customFormat="1" ht="25.5" hidden="1" x14ac:dyDescent="0.2">
      <c r="A344" s="87" t="s">
        <v>1096</v>
      </c>
      <c r="B344" s="88" t="s">
        <v>608</v>
      </c>
      <c r="C344" s="91">
        <f>'Planilha orçamentária'!M343</f>
        <v>192.6</v>
      </c>
      <c r="D344" s="89"/>
      <c r="E344" s="90"/>
      <c r="F344" s="91">
        <f>E344*$C344</f>
        <v>0</v>
      </c>
      <c r="G344" s="89"/>
      <c r="H344" s="90">
        <v>1</v>
      </c>
      <c r="I344" s="91">
        <f>H344*$C344</f>
        <v>192.6</v>
      </c>
      <c r="J344" s="89"/>
      <c r="K344" s="90"/>
      <c r="L344" s="91">
        <f>K344*$C344</f>
        <v>0</v>
      </c>
      <c r="M344" s="92"/>
      <c r="N344" s="90"/>
      <c r="O344" s="91">
        <f>N344*$C344</f>
        <v>0</v>
      </c>
      <c r="P344" s="92"/>
      <c r="Q344" s="90"/>
      <c r="R344" s="91">
        <f>Q344*$C344</f>
        <v>0</v>
      </c>
    </row>
    <row r="345" spans="1:18" s="68" customFormat="1" hidden="1" x14ac:dyDescent="0.2">
      <c r="A345" s="87" t="s">
        <v>1097</v>
      </c>
      <c r="B345" s="88" t="s">
        <v>610</v>
      </c>
      <c r="C345" s="91">
        <f>'Planilha orçamentária'!M344</f>
        <v>53.599999999999994</v>
      </c>
      <c r="D345" s="89"/>
      <c r="E345" s="90"/>
      <c r="F345" s="91">
        <f>E345*$C345</f>
        <v>0</v>
      </c>
      <c r="G345" s="89"/>
      <c r="H345" s="90">
        <v>1</v>
      </c>
      <c r="I345" s="91">
        <f>H345*$C345</f>
        <v>53.599999999999994</v>
      </c>
      <c r="J345" s="89"/>
      <c r="K345" s="90"/>
      <c r="L345" s="91">
        <f>K345*$C345</f>
        <v>0</v>
      </c>
      <c r="M345" s="92"/>
      <c r="N345" s="90"/>
      <c r="O345" s="91">
        <f>N345*$C345</f>
        <v>0</v>
      </c>
      <c r="P345" s="92"/>
      <c r="Q345" s="90"/>
      <c r="R345" s="91">
        <f>Q345*$C345</f>
        <v>0</v>
      </c>
    </row>
    <row r="346" spans="1:18" s="41" customFormat="1" x14ac:dyDescent="0.2">
      <c r="A346" s="100" t="s">
        <v>611</v>
      </c>
      <c r="B346" s="101" t="s">
        <v>613</v>
      </c>
      <c r="C346" s="104">
        <f>'Planilha orçamentária'!C345</f>
        <v>4418.8929000000007</v>
      </c>
      <c r="D346" s="102"/>
      <c r="E346" s="103">
        <f>F346/$C346</f>
        <v>0</v>
      </c>
      <c r="F346" s="104">
        <f>SUM(F347:F355)</f>
        <v>0</v>
      </c>
      <c r="G346" s="105"/>
      <c r="H346" s="103">
        <f>I346/$C346</f>
        <v>0.31192267637896359</v>
      </c>
      <c r="I346" s="104">
        <f>SUM(I347:I355)</f>
        <v>1378.3529000000001</v>
      </c>
      <c r="J346" s="106"/>
      <c r="K346" s="103">
        <f>L346/$C346</f>
        <v>9.2713267615062586E-2</v>
      </c>
      <c r="L346" s="104">
        <f>SUM(L347:L355)</f>
        <v>409.69000000000005</v>
      </c>
      <c r="M346" s="107"/>
      <c r="N346" s="103">
        <f>O346/$C346</f>
        <v>0.59536405600597364</v>
      </c>
      <c r="O346" s="104">
        <f>SUM(O347:O355)</f>
        <v>2630.85</v>
      </c>
      <c r="P346" s="107"/>
      <c r="Q346" s="103">
        <f>R346/$C346</f>
        <v>0</v>
      </c>
      <c r="R346" s="104">
        <f>SUM(R347:R355)</f>
        <v>0</v>
      </c>
    </row>
    <row r="347" spans="1:18" s="68" customFormat="1" ht="25.5" hidden="1" x14ac:dyDescent="0.2">
      <c r="A347" s="87" t="s">
        <v>1098</v>
      </c>
      <c r="B347" s="88" t="s">
        <v>615</v>
      </c>
      <c r="C347" s="91">
        <f>'Planilha orçamentária'!M346</f>
        <v>282.87</v>
      </c>
      <c r="D347" s="89"/>
      <c r="E347" s="90"/>
      <c r="F347" s="91">
        <f t="shared" ref="F347:F355" si="90">E347*$C347</f>
        <v>0</v>
      </c>
      <c r="G347" s="89"/>
      <c r="H347" s="90">
        <v>1</v>
      </c>
      <c r="I347" s="91">
        <f t="shared" ref="I347:I355" si="91">H347*$C347</f>
        <v>282.87</v>
      </c>
      <c r="J347" s="89"/>
      <c r="K347" s="90"/>
      <c r="L347" s="91">
        <f t="shared" ref="L347:L355" si="92">K347*$C347</f>
        <v>0</v>
      </c>
      <c r="M347" s="92"/>
      <c r="N347" s="90"/>
      <c r="O347" s="91">
        <f t="shared" ref="O347:O355" si="93">N347*$C347</f>
        <v>0</v>
      </c>
      <c r="P347" s="92"/>
      <c r="Q347" s="90"/>
      <c r="R347" s="91">
        <f t="shared" ref="R347:R355" si="94">Q347*$C347</f>
        <v>0</v>
      </c>
    </row>
    <row r="348" spans="1:18" s="68" customFormat="1" ht="25.5" hidden="1" x14ac:dyDescent="0.2">
      <c r="A348" s="87" t="s">
        <v>1099</v>
      </c>
      <c r="B348" s="88" t="s">
        <v>617</v>
      </c>
      <c r="C348" s="91">
        <f>'Planilha orçamentária'!M347</f>
        <v>2630.85</v>
      </c>
      <c r="D348" s="89"/>
      <c r="E348" s="90"/>
      <c r="F348" s="91">
        <f t="shared" si="90"/>
        <v>0</v>
      </c>
      <c r="G348" s="89"/>
      <c r="H348" s="90"/>
      <c r="I348" s="91">
        <f t="shared" si="91"/>
        <v>0</v>
      </c>
      <c r="J348" s="89"/>
      <c r="K348" s="90"/>
      <c r="L348" s="91">
        <f t="shared" si="92"/>
        <v>0</v>
      </c>
      <c r="M348" s="92"/>
      <c r="N348" s="90">
        <v>1</v>
      </c>
      <c r="O348" s="91">
        <f t="shared" si="93"/>
        <v>2630.85</v>
      </c>
      <c r="P348" s="92"/>
      <c r="Q348" s="90"/>
      <c r="R348" s="91">
        <f t="shared" si="94"/>
        <v>0</v>
      </c>
    </row>
    <row r="349" spans="1:18" s="68" customFormat="1" ht="38.25" hidden="1" x14ac:dyDescent="0.2">
      <c r="A349" s="87" t="s">
        <v>1101</v>
      </c>
      <c r="B349" s="88" t="s">
        <v>619</v>
      </c>
      <c r="C349" s="91">
        <f>'Planilha orçamentária'!M348</f>
        <v>409.69000000000005</v>
      </c>
      <c r="D349" s="89"/>
      <c r="E349" s="90"/>
      <c r="F349" s="91">
        <f t="shared" si="90"/>
        <v>0</v>
      </c>
      <c r="G349" s="89"/>
      <c r="H349" s="90"/>
      <c r="I349" s="91">
        <f t="shared" si="91"/>
        <v>0</v>
      </c>
      <c r="J349" s="89"/>
      <c r="K349" s="90">
        <v>1</v>
      </c>
      <c r="L349" s="91">
        <f t="shared" si="92"/>
        <v>409.69000000000005</v>
      </c>
      <c r="M349" s="92"/>
      <c r="N349" s="90"/>
      <c r="O349" s="91">
        <f t="shared" si="93"/>
        <v>0</v>
      </c>
      <c r="P349" s="92"/>
      <c r="Q349" s="90"/>
      <c r="R349" s="91">
        <f t="shared" si="94"/>
        <v>0</v>
      </c>
    </row>
    <row r="350" spans="1:18" s="68" customFormat="1" ht="38.25" hidden="1" x14ac:dyDescent="0.2">
      <c r="A350" s="87" t="s">
        <v>1100</v>
      </c>
      <c r="B350" s="88" t="s">
        <v>621</v>
      </c>
      <c r="C350" s="91">
        <f>'Planilha orçamentária'!M349</f>
        <v>180.57600000000002</v>
      </c>
      <c r="D350" s="89"/>
      <c r="E350" s="90"/>
      <c r="F350" s="91">
        <f t="shared" si="90"/>
        <v>0</v>
      </c>
      <c r="G350" s="89"/>
      <c r="H350" s="90">
        <v>1</v>
      </c>
      <c r="I350" s="91">
        <f t="shared" si="91"/>
        <v>180.57600000000002</v>
      </c>
      <c r="J350" s="89"/>
      <c r="K350" s="90"/>
      <c r="L350" s="91">
        <f t="shared" si="92"/>
        <v>0</v>
      </c>
      <c r="M350" s="92"/>
      <c r="N350" s="90"/>
      <c r="O350" s="91">
        <f t="shared" si="93"/>
        <v>0</v>
      </c>
      <c r="P350" s="92"/>
      <c r="Q350" s="90"/>
      <c r="R350" s="91">
        <f t="shared" si="94"/>
        <v>0</v>
      </c>
    </row>
    <row r="351" spans="1:18" s="68" customFormat="1" ht="25.5" hidden="1" x14ac:dyDescent="0.2">
      <c r="A351" s="87" t="s">
        <v>1104</v>
      </c>
      <c r="B351" s="88" t="s">
        <v>623</v>
      </c>
      <c r="C351" s="91">
        <f>'Planilha orçamentária'!M350</f>
        <v>58.252799999999993</v>
      </c>
      <c r="D351" s="89"/>
      <c r="E351" s="90"/>
      <c r="F351" s="91">
        <f t="shared" si="90"/>
        <v>0</v>
      </c>
      <c r="G351" s="89"/>
      <c r="H351" s="90">
        <v>1</v>
      </c>
      <c r="I351" s="91">
        <f t="shared" si="91"/>
        <v>58.252799999999993</v>
      </c>
      <c r="J351" s="89"/>
      <c r="K351" s="90"/>
      <c r="L351" s="91">
        <f t="shared" si="92"/>
        <v>0</v>
      </c>
      <c r="M351" s="92"/>
      <c r="N351" s="90"/>
      <c r="O351" s="91">
        <f t="shared" si="93"/>
        <v>0</v>
      </c>
      <c r="P351" s="92"/>
      <c r="Q351" s="90"/>
      <c r="R351" s="91">
        <f t="shared" si="94"/>
        <v>0</v>
      </c>
    </row>
    <row r="352" spans="1:18" s="68" customFormat="1" hidden="1" x14ac:dyDescent="0.2">
      <c r="A352" s="87" t="s">
        <v>1102</v>
      </c>
      <c r="B352" s="88" t="s">
        <v>625</v>
      </c>
      <c r="C352" s="91">
        <f>'Planilha orçamentária'!M351</f>
        <v>56.695499999999996</v>
      </c>
      <c r="D352" s="89"/>
      <c r="E352" s="90"/>
      <c r="F352" s="91">
        <f t="shared" si="90"/>
        <v>0</v>
      </c>
      <c r="G352" s="89"/>
      <c r="H352" s="90">
        <v>1</v>
      </c>
      <c r="I352" s="91">
        <f t="shared" si="91"/>
        <v>56.695499999999996</v>
      </c>
      <c r="J352" s="89"/>
      <c r="K352" s="90"/>
      <c r="L352" s="91">
        <f t="shared" si="92"/>
        <v>0</v>
      </c>
      <c r="M352" s="92"/>
      <c r="N352" s="90"/>
      <c r="O352" s="91">
        <f t="shared" si="93"/>
        <v>0</v>
      </c>
      <c r="P352" s="92"/>
      <c r="Q352" s="90"/>
      <c r="R352" s="91">
        <f t="shared" si="94"/>
        <v>0</v>
      </c>
    </row>
    <row r="353" spans="1:18" s="68" customFormat="1" ht="25.5" hidden="1" x14ac:dyDescent="0.2">
      <c r="A353" s="87" t="s">
        <v>1103</v>
      </c>
      <c r="B353" s="88" t="s">
        <v>627</v>
      </c>
      <c r="C353" s="91">
        <f>'Planilha orçamentária'!M352</f>
        <v>368.6515</v>
      </c>
      <c r="D353" s="89"/>
      <c r="E353" s="90"/>
      <c r="F353" s="91">
        <f t="shared" si="90"/>
        <v>0</v>
      </c>
      <c r="G353" s="89"/>
      <c r="H353" s="90">
        <v>1</v>
      </c>
      <c r="I353" s="91">
        <f t="shared" si="91"/>
        <v>368.6515</v>
      </c>
      <c r="J353" s="89"/>
      <c r="K353" s="90"/>
      <c r="L353" s="91">
        <f t="shared" si="92"/>
        <v>0</v>
      </c>
      <c r="M353" s="92"/>
      <c r="N353" s="90"/>
      <c r="O353" s="91">
        <f t="shared" si="93"/>
        <v>0</v>
      </c>
      <c r="P353" s="92"/>
      <c r="Q353" s="90"/>
      <c r="R353" s="91">
        <f t="shared" si="94"/>
        <v>0</v>
      </c>
    </row>
    <row r="354" spans="1:18" s="68" customFormat="1" ht="38.25" hidden="1" x14ac:dyDescent="0.2">
      <c r="A354" s="87" t="s">
        <v>1105</v>
      </c>
      <c r="B354" s="88" t="s">
        <v>629</v>
      </c>
      <c r="C354" s="91">
        <f>'Planilha orçamentária'!M353</f>
        <v>157.08160000000001</v>
      </c>
      <c r="D354" s="89"/>
      <c r="E354" s="90"/>
      <c r="F354" s="91">
        <f t="shared" si="90"/>
        <v>0</v>
      </c>
      <c r="G354" s="89"/>
      <c r="H354" s="90">
        <v>1</v>
      </c>
      <c r="I354" s="91">
        <f t="shared" si="91"/>
        <v>157.08160000000001</v>
      </c>
      <c r="J354" s="89"/>
      <c r="K354" s="90"/>
      <c r="L354" s="91">
        <f t="shared" si="92"/>
        <v>0</v>
      </c>
      <c r="M354" s="92"/>
      <c r="N354" s="90"/>
      <c r="O354" s="91">
        <f t="shared" si="93"/>
        <v>0</v>
      </c>
      <c r="P354" s="92"/>
      <c r="Q354" s="90"/>
      <c r="R354" s="91">
        <f t="shared" si="94"/>
        <v>0</v>
      </c>
    </row>
    <row r="355" spans="1:18" s="68" customFormat="1" ht="25.5" hidden="1" x14ac:dyDescent="0.2">
      <c r="A355" s="87" t="s">
        <v>1106</v>
      </c>
      <c r="B355" s="88" t="s">
        <v>631</v>
      </c>
      <c r="C355" s="91">
        <f>'Planilha orçamentária'!M354</f>
        <v>274.22550000000001</v>
      </c>
      <c r="D355" s="89"/>
      <c r="E355" s="90"/>
      <c r="F355" s="91">
        <f t="shared" si="90"/>
        <v>0</v>
      </c>
      <c r="G355" s="89"/>
      <c r="H355" s="90">
        <v>1</v>
      </c>
      <c r="I355" s="91">
        <f t="shared" si="91"/>
        <v>274.22550000000001</v>
      </c>
      <c r="J355" s="89"/>
      <c r="K355" s="90"/>
      <c r="L355" s="91">
        <f t="shared" si="92"/>
        <v>0</v>
      </c>
      <c r="M355" s="92"/>
      <c r="N355" s="90"/>
      <c r="O355" s="91">
        <f t="shared" si="93"/>
        <v>0</v>
      </c>
      <c r="P355" s="92"/>
      <c r="Q355" s="90"/>
      <c r="R355" s="91">
        <f t="shared" si="94"/>
        <v>0</v>
      </c>
    </row>
    <row r="356" spans="1:18" s="41" customFormat="1" x14ac:dyDescent="0.2">
      <c r="A356" s="122" t="s">
        <v>612</v>
      </c>
      <c r="B356" s="123" t="s">
        <v>632</v>
      </c>
      <c r="C356" s="126">
        <f>'Planilha orçamentária'!C355</f>
        <v>1487.2507000000001</v>
      </c>
      <c r="D356" s="124"/>
      <c r="E356" s="125">
        <f>F356/$C356</f>
        <v>0</v>
      </c>
      <c r="F356" s="126">
        <f>SUM(F357:F366)</f>
        <v>0</v>
      </c>
      <c r="G356" s="127"/>
      <c r="H356" s="125">
        <f>I356/$C356</f>
        <v>1</v>
      </c>
      <c r="I356" s="126">
        <f>SUM(I357:I366)</f>
        <v>1487.2507000000001</v>
      </c>
      <c r="J356" s="128"/>
      <c r="K356" s="125">
        <f>L356/$C356</f>
        <v>0</v>
      </c>
      <c r="L356" s="126">
        <f>SUM(L357:L366)</f>
        <v>0</v>
      </c>
      <c r="M356" s="129"/>
      <c r="N356" s="125">
        <f>O356/$C356</f>
        <v>0</v>
      </c>
      <c r="O356" s="126">
        <f>SUM(O357:O366)</f>
        <v>0</v>
      </c>
      <c r="P356" s="129"/>
      <c r="Q356" s="125">
        <f>R356/$C356</f>
        <v>0</v>
      </c>
      <c r="R356" s="126">
        <f>SUM(R357:R366)</f>
        <v>0</v>
      </c>
    </row>
    <row r="357" spans="1:18" s="68" customFormat="1" ht="38.25" hidden="1" x14ac:dyDescent="0.2">
      <c r="A357" s="87" t="s">
        <v>1107</v>
      </c>
      <c r="B357" s="88" t="s">
        <v>634</v>
      </c>
      <c r="C357" s="91">
        <f>'Planilha orçamentária'!M356</f>
        <v>109.536</v>
      </c>
      <c r="D357" s="89"/>
      <c r="E357" s="90"/>
      <c r="F357" s="91">
        <f t="shared" ref="F357:F366" si="95">E357*$C357</f>
        <v>0</v>
      </c>
      <c r="G357" s="89"/>
      <c r="H357" s="90">
        <v>1</v>
      </c>
      <c r="I357" s="91">
        <f t="shared" ref="I357:I366" si="96">H357*$C357</f>
        <v>109.536</v>
      </c>
      <c r="J357" s="89"/>
      <c r="K357" s="90"/>
      <c r="L357" s="91">
        <f t="shared" ref="L357:L366" si="97">K357*$C357</f>
        <v>0</v>
      </c>
      <c r="M357" s="92"/>
      <c r="N357" s="90"/>
      <c r="O357" s="91">
        <f t="shared" ref="O357:O366" si="98">N357*$C357</f>
        <v>0</v>
      </c>
      <c r="P357" s="92"/>
      <c r="Q357" s="90"/>
      <c r="R357" s="91">
        <f t="shared" ref="R357:R366" si="99">Q357*$C357</f>
        <v>0</v>
      </c>
    </row>
    <row r="358" spans="1:18" s="68" customFormat="1" ht="25.5" hidden="1" x14ac:dyDescent="0.2">
      <c r="A358" s="87" t="s">
        <v>1110</v>
      </c>
      <c r="B358" s="88" t="s">
        <v>636</v>
      </c>
      <c r="C358" s="91">
        <f>'Planilha orçamentária'!M357</f>
        <v>103.4676</v>
      </c>
      <c r="D358" s="89"/>
      <c r="E358" s="90"/>
      <c r="F358" s="91">
        <f t="shared" si="95"/>
        <v>0</v>
      </c>
      <c r="G358" s="89"/>
      <c r="H358" s="90">
        <v>1</v>
      </c>
      <c r="I358" s="91">
        <f t="shared" si="96"/>
        <v>103.4676</v>
      </c>
      <c r="J358" s="89"/>
      <c r="K358" s="90"/>
      <c r="L358" s="91">
        <f t="shared" si="97"/>
        <v>0</v>
      </c>
      <c r="M358" s="92"/>
      <c r="N358" s="90"/>
      <c r="O358" s="91">
        <f t="shared" si="98"/>
        <v>0</v>
      </c>
      <c r="P358" s="92"/>
      <c r="Q358" s="90"/>
      <c r="R358" s="91">
        <f t="shared" si="99"/>
        <v>0</v>
      </c>
    </row>
    <row r="359" spans="1:18" s="68" customFormat="1" ht="25.5" hidden="1" x14ac:dyDescent="0.2">
      <c r="A359" s="87" t="s">
        <v>1109</v>
      </c>
      <c r="B359" s="88" t="s">
        <v>638</v>
      </c>
      <c r="C359" s="91">
        <f>'Planilha orçamentária'!M358</f>
        <v>29.754000000000001</v>
      </c>
      <c r="D359" s="89"/>
      <c r="E359" s="90"/>
      <c r="F359" s="91">
        <f t="shared" si="95"/>
        <v>0</v>
      </c>
      <c r="G359" s="89"/>
      <c r="H359" s="90">
        <v>1</v>
      </c>
      <c r="I359" s="91">
        <f t="shared" si="96"/>
        <v>29.754000000000001</v>
      </c>
      <c r="J359" s="89"/>
      <c r="K359" s="90"/>
      <c r="L359" s="91">
        <f t="shared" si="97"/>
        <v>0</v>
      </c>
      <c r="M359" s="92"/>
      <c r="N359" s="90"/>
      <c r="O359" s="91">
        <f t="shared" si="98"/>
        <v>0</v>
      </c>
      <c r="P359" s="92"/>
      <c r="Q359" s="90"/>
      <c r="R359" s="91">
        <f t="shared" si="99"/>
        <v>0</v>
      </c>
    </row>
    <row r="360" spans="1:18" s="68" customFormat="1" ht="38.25" hidden="1" x14ac:dyDescent="0.2">
      <c r="A360" s="87" t="s">
        <v>1112</v>
      </c>
      <c r="B360" s="88" t="s">
        <v>621</v>
      </c>
      <c r="C360" s="91">
        <f>'Planilha orçamentária'!M359</f>
        <v>71.307000000000002</v>
      </c>
      <c r="D360" s="89"/>
      <c r="E360" s="90"/>
      <c r="F360" s="91">
        <f t="shared" si="95"/>
        <v>0</v>
      </c>
      <c r="G360" s="89"/>
      <c r="H360" s="90">
        <v>1</v>
      </c>
      <c r="I360" s="91">
        <f t="shared" si="96"/>
        <v>71.307000000000002</v>
      </c>
      <c r="J360" s="89"/>
      <c r="K360" s="90"/>
      <c r="L360" s="91">
        <f t="shared" si="97"/>
        <v>0</v>
      </c>
      <c r="M360" s="92"/>
      <c r="N360" s="90"/>
      <c r="O360" s="91">
        <f t="shared" si="98"/>
        <v>0</v>
      </c>
      <c r="P360" s="92"/>
      <c r="Q360" s="90"/>
      <c r="R360" s="91">
        <f t="shared" si="99"/>
        <v>0</v>
      </c>
    </row>
    <row r="361" spans="1:18" s="68" customFormat="1" ht="25.5" hidden="1" x14ac:dyDescent="0.2">
      <c r="A361" s="87" t="s">
        <v>1108</v>
      </c>
      <c r="B361" s="88" t="s">
        <v>623</v>
      </c>
      <c r="C361" s="91">
        <f>'Planilha orçamentária'!M360</f>
        <v>27.350399999999997</v>
      </c>
      <c r="D361" s="89"/>
      <c r="E361" s="90"/>
      <c r="F361" s="91">
        <f t="shared" si="95"/>
        <v>0</v>
      </c>
      <c r="G361" s="89"/>
      <c r="H361" s="90">
        <v>1</v>
      </c>
      <c r="I361" s="91">
        <f t="shared" si="96"/>
        <v>27.350399999999997</v>
      </c>
      <c r="J361" s="89"/>
      <c r="K361" s="90"/>
      <c r="L361" s="91">
        <f t="shared" si="97"/>
        <v>0</v>
      </c>
      <c r="M361" s="92"/>
      <c r="N361" s="90"/>
      <c r="O361" s="91">
        <f t="shared" si="98"/>
        <v>0</v>
      </c>
      <c r="P361" s="92"/>
      <c r="Q361" s="90"/>
      <c r="R361" s="91">
        <f t="shared" si="99"/>
        <v>0</v>
      </c>
    </row>
    <row r="362" spans="1:18" s="68" customFormat="1" ht="25.5" hidden="1" x14ac:dyDescent="0.2">
      <c r="A362" s="87" t="s">
        <v>1111</v>
      </c>
      <c r="B362" s="88" t="s">
        <v>640</v>
      </c>
      <c r="C362" s="91">
        <f>'Planilha orçamentária'!M361</f>
        <v>44.781099999999995</v>
      </c>
      <c r="D362" s="89"/>
      <c r="E362" s="90"/>
      <c r="F362" s="91">
        <f t="shared" si="95"/>
        <v>0</v>
      </c>
      <c r="G362" s="89"/>
      <c r="H362" s="90">
        <v>1</v>
      </c>
      <c r="I362" s="91">
        <f t="shared" si="96"/>
        <v>44.781099999999995</v>
      </c>
      <c r="J362" s="89"/>
      <c r="K362" s="90"/>
      <c r="L362" s="91">
        <f t="shared" si="97"/>
        <v>0</v>
      </c>
      <c r="M362" s="92"/>
      <c r="N362" s="90"/>
      <c r="O362" s="91">
        <f t="shared" si="98"/>
        <v>0</v>
      </c>
      <c r="P362" s="92"/>
      <c r="Q362" s="90"/>
      <c r="R362" s="91">
        <f t="shared" si="99"/>
        <v>0</v>
      </c>
    </row>
    <row r="363" spans="1:18" s="68" customFormat="1" hidden="1" x14ac:dyDescent="0.2">
      <c r="A363" s="87" t="s">
        <v>1113</v>
      </c>
      <c r="B363" s="88" t="s">
        <v>642</v>
      </c>
      <c r="C363" s="91">
        <f>'Planilha orçamentária'!M362</f>
        <v>27.357200000000002</v>
      </c>
      <c r="D363" s="89"/>
      <c r="E363" s="90"/>
      <c r="F363" s="91">
        <f t="shared" si="95"/>
        <v>0</v>
      </c>
      <c r="G363" s="89"/>
      <c r="H363" s="90">
        <v>1</v>
      </c>
      <c r="I363" s="91">
        <f t="shared" si="96"/>
        <v>27.357200000000002</v>
      </c>
      <c r="J363" s="89"/>
      <c r="K363" s="90"/>
      <c r="L363" s="91">
        <f t="shared" si="97"/>
        <v>0</v>
      </c>
      <c r="M363" s="92"/>
      <c r="N363" s="90"/>
      <c r="O363" s="91">
        <f t="shared" si="98"/>
        <v>0</v>
      </c>
      <c r="P363" s="92"/>
      <c r="Q363" s="90"/>
      <c r="R363" s="91">
        <f t="shared" si="99"/>
        <v>0</v>
      </c>
    </row>
    <row r="364" spans="1:18" s="68" customFormat="1" ht="25.5" hidden="1" x14ac:dyDescent="0.2">
      <c r="A364" s="87" t="s">
        <v>1114</v>
      </c>
      <c r="B364" s="88" t="s">
        <v>644</v>
      </c>
      <c r="C364" s="91">
        <f>'Planilha orçamentária'!M363</f>
        <v>346.83600000000001</v>
      </c>
      <c r="D364" s="89"/>
      <c r="E364" s="90"/>
      <c r="F364" s="91">
        <f t="shared" si="95"/>
        <v>0</v>
      </c>
      <c r="G364" s="89"/>
      <c r="H364" s="90">
        <v>1</v>
      </c>
      <c r="I364" s="91">
        <f t="shared" si="96"/>
        <v>346.83600000000001</v>
      </c>
      <c r="J364" s="89"/>
      <c r="K364" s="90"/>
      <c r="L364" s="91">
        <f t="shared" si="97"/>
        <v>0</v>
      </c>
      <c r="M364" s="92"/>
      <c r="N364" s="90"/>
      <c r="O364" s="91">
        <f t="shared" si="98"/>
        <v>0</v>
      </c>
      <c r="P364" s="92"/>
      <c r="Q364" s="90"/>
      <c r="R364" s="91">
        <f t="shared" si="99"/>
        <v>0</v>
      </c>
    </row>
    <row r="365" spans="1:18" s="68" customFormat="1" ht="38.25" hidden="1" x14ac:dyDescent="0.2">
      <c r="A365" s="87" t="s">
        <v>1115</v>
      </c>
      <c r="B365" s="88" t="s">
        <v>646</v>
      </c>
      <c r="C365" s="91">
        <f>'Planilha orçamentária'!M364</f>
        <v>242.28540000000001</v>
      </c>
      <c r="D365" s="89"/>
      <c r="E365" s="90"/>
      <c r="F365" s="91">
        <f t="shared" si="95"/>
        <v>0</v>
      </c>
      <c r="G365" s="89"/>
      <c r="H365" s="90">
        <v>1</v>
      </c>
      <c r="I365" s="91">
        <f t="shared" si="96"/>
        <v>242.28540000000001</v>
      </c>
      <c r="J365" s="89"/>
      <c r="K365" s="90"/>
      <c r="L365" s="91">
        <f t="shared" si="97"/>
        <v>0</v>
      </c>
      <c r="M365" s="92"/>
      <c r="N365" s="90"/>
      <c r="O365" s="91">
        <f t="shared" si="98"/>
        <v>0</v>
      </c>
      <c r="P365" s="92"/>
      <c r="Q365" s="90"/>
      <c r="R365" s="91">
        <f t="shared" si="99"/>
        <v>0</v>
      </c>
    </row>
    <row r="366" spans="1:18" s="68" customFormat="1" ht="38.25" hidden="1" x14ac:dyDescent="0.2">
      <c r="A366" s="87" t="s">
        <v>1116</v>
      </c>
      <c r="B366" s="88" t="s">
        <v>648</v>
      </c>
      <c r="C366" s="91">
        <f>'Planilha orçamentária'!M365</f>
        <v>484.57600000000002</v>
      </c>
      <c r="D366" s="89"/>
      <c r="E366" s="90"/>
      <c r="F366" s="91">
        <f t="shared" si="95"/>
        <v>0</v>
      </c>
      <c r="G366" s="89"/>
      <c r="H366" s="90">
        <v>1</v>
      </c>
      <c r="I366" s="91">
        <f t="shared" si="96"/>
        <v>484.57600000000002</v>
      </c>
      <c r="J366" s="89"/>
      <c r="K366" s="90"/>
      <c r="L366" s="91">
        <f t="shared" si="97"/>
        <v>0</v>
      </c>
      <c r="M366" s="92"/>
      <c r="N366" s="90"/>
      <c r="O366" s="91">
        <f t="shared" si="98"/>
        <v>0</v>
      </c>
      <c r="P366" s="92"/>
      <c r="Q366" s="90"/>
      <c r="R366" s="91">
        <f t="shared" si="99"/>
        <v>0</v>
      </c>
    </row>
    <row r="367" spans="1:18" s="77" customFormat="1" x14ac:dyDescent="0.2">
      <c r="A367" s="93">
        <v>4</v>
      </c>
      <c r="B367" s="94" t="s">
        <v>649</v>
      </c>
      <c r="C367" s="82">
        <f>'Planilha orçamentária'!C366</f>
        <v>35478.322999999997</v>
      </c>
      <c r="D367" s="95"/>
      <c r="E367" s="81">
        <f>F367/$C367</f>
        <v>0.39109940737616039</v>
      </c>
      <c r="F367" s="96">
        <f>SUM(F368:F401)</f>
        <v>13875.551099999999</v>
      </c>
      <c r="G367" s="97"/>
      <c r="H367" s="81"/>
      <c r="I367" s="96">
        <f>SUM(I368:I401)</f>
        <v>17049.1309</v>
      </c>
      <c r="J367" s="98"/>
      <c r="K367" s="81"/>
      <c r="L367" s="96">
        <f>SUM(L368:L401)</f>
        <v>4553.6409999999996</v>
      </c>
      <c r="M367" s="99"/>
      <c r="N367" s="81"/>
      <c r="O367" s="96">
        <f>SUM(O368:O401)</f>
        <v>0</v>
      </c>
      <c r="P367" s="99"/>
      <c r="Q367" s="81"/>
      <c r="R367" s="96">
        <f>SUM(R368:R401)</f>
        <v>0</v>
      </c>
    </row>
    <row r="368" spans="1:18" s="68" customFormat="1" ht="25.5" hidden="1" x14ac:dyDescent="0.2">
      <c r="A368" s="76" t="s">
        <v>764</v>
      </c>
      <c r="B368" s="67" t="s">
        <v>651</v>
      </c>
      <c r="C368" s="73">
        <f>'Planilha orçamentária'!M367</f>
        <v>412.91999999999996</v>
      </c>
      <c r="D368" s="74"/>
      <c r="E368" s="72">
        <v>1</v>
      </c>
      <c r="F368" s="73">
        <f t="shared" ref="F368:F401" si="100">E368*$C368</f>
        <v>412.91999999999996</v>
      </c>
      <c r="G368" s="74"/>
      <c r="H368" s="72"/>
      <c r="I368" s="73">
        <f t="shared" ref="I368:I401" si="101">H368*$C368</f>
        <v>0</v>
      </c>
      <c r="J368" s="74"/>
      <c r="K368" s="72"/>
      <c r="L368" s="73">
        <f t="shared" ref="L368:L401" si="102">K368*$C368</f>
        <v>0</v>
      </c>
      <c r="M368" s="75"/>
      <c r="N368" s="72"/>
      <c r="O368" s="73">
        <f t="shared" ref="O368:O401" si="103">N368*$C368</f>
        <v>0</v>
      </c>
      <c r="P368" s="75"/>
      <c r="Q368" s="72"/>
      <c r="R368" s="73">
        <f t="shared" ref="R368:R401" si="104">Q368*$C368</f>
        <v>0</v>
      </c>
    </row>
    <row r="369" spans="1:18" s="68" customFormat="1" ht="51" hidden="1" x14ac:dyDescent="0.2">
      <c r="A369" s="76" t="s">
        <v>767</v>
      </c>
      <c r="B369" s="67" t="s">
        <v>653</v>
      </c>
      <c r="C369" s="73">
        <f>'Planilha orçamentária'!M368</f>
        <v>944.42919999999992</v>
      </c>
      <c r="D369" s="74"/>
      <c r="E369" s="72"/>
      <c r="F369" s="73">
        <f t="shared" si="100"/>
        <v>0</v>
      </c>
      <c r="G369" s="74"/>
      <c r="H369" s="72"/>
      <c r="I369" s="73">
        <f t="shared" si="101"/>
        <v>0</v>
      </c>
      <c r="J369" s="74"/>
      <c r="K369" s="72">
        <v>1</v>
      </c>
      <c r="L369" s="73">
        <f t="shared" si="102"/>
        <v>944.42919999999992</v>
      </c>
      <c r="M369" s="75"/>
      <c r="N369" s="72"/>
      <c r="O369" s="73">
        <f t="shared" si="103"/>
        <v>0</v>
      </c>
      <c r="P369" s="75"/>
      <c r="Q369" s="72"/>
      <c r="R369" s="73">
        <f t="shared" si="104"/>
        <v>0</v>
      </c>
    </row>
    <row r="370" spans="1:18" s="68" customFormat="1" ht="38.25" hidden="1" x14ac:dyDescent="0.2">
      <c r="A370" s="76" t="s">
        <v>770</v>
      </c>
      <c r="B370" s="67" t="s">
        <v>655</v>
      </c>
      <c r="C370" s="73">
        <f>'Planilha orçamentária'!M369</f>
        <v>2034.1133999999997</v>
      </c>
      <c r="D370" s="74"/>
      <c r="E370" s="72">
        <v>0.5</v>
      </c>
      <c r="F370" s="73">
        <f t="shared" si="100"/>
        <v>1017.0566999999999</v>
      </c>
      <c r="G370" s="74"/>
      <c r="H370" s="72">
        <v>0.5</v>
      </c>
      <c r="I370" s="73">
        <f t="shared" si="101"/>
        <v>1017.0566999999999</v>
      </c>
      <c r="J370" s="74"/>
      <c r="K370" s="72"/>
      <c r="L370" s="73">
        <f t="shared" si="102"/>
        <v>0</v>
      </c>
      <c r="M370" s="75"/>
      <c r="N370" s="72"/>
      <c r="O370" s="73">
        <f t="shared" si="103"/>
        <v>0</v>
      </c>
      <c r="P370" s="75"/>
      <c r="Q370" s="72"/>
      <c r="R370" s="73">
        <f t="shared" si="104"/>
        <v>0</v>
      </c>
    </row>
    <row r="371" spans="1:18" s="68" customFormat="1" ht="38.25" hidden="1" x14ac:dyDescent="0.2">
      <c r="A371" s="76" t="s">
        <v>773</v>
      </c>
      <c r="B371" s="67" t="s">
        <v>657</v>
      </c>
      <c r="C371" s="73">
        <f>'Planilha orçamentária'!M370</f>
        <v>2175.3138000000004</v>
      </c>
      <c r="D371" s="74"/>
      <c r="E371" s="72"/>
      <c r="F371" s="73">
        <f t="shared" si="100"/>
        <v>0</v>
      </c>
      <c r="G371" s="74"/>
      <c r="H371" s="72">
        <v>1</v>
      </c>
      <c r="I371" s="73">
        <f t="shared" si="101"/>
        <v>2175.3138000000004</v>
      </c>
      <c r="J371" s="74"/>
      <c r="K371" s="72"/>
      <c r="L371" s="73">
        <f t="shared" si="102"/>
        <v>0</v>
      </c>
      <c r="M371" s="75"/>
      <c r="N371" s="72"/>
      <c r="O371" s="73">
        <f t="shared" si="103"/>
        <v>0</v>
      </c>
      <c r="P371" s="75"/>
      <c r="Q371" s="72"/>
      <c r="R371" s="73">
        <f t="shared" si="104"/>
        <v>0</v>
      </c>
    </row>
    <row r="372" spans="1:18" s="68" customFormat="1" ht="51" hidden="1" x14ac:dyDescent="0.2">
      <c r="A372" s="76" t="s">
        <v>1117</v>
      </c>
      <c r="B372" s="67" t="s">
        <v>659</v>
      </c>
      <c r="C372" s="73">
        <f>'Planilha orçamentária'!M371</f>
        <v>1671.63</v>
      </c>
      <c r="D372" s="74"/>
      <c r="E372" s="72"/>
      <c r="F372" s="73">
        <f t="shared" si="100"/>
        <v>0</v>
      </c>
      <c r="G372" s="74"/>
      <c r="H372" s="72"/>
      <c r="I372" s="73">
        <f t="shared" si="101"/>
        <v>0</v>
      </c>
      <c r="J372" s="74"/>
      <c r="K372" s="72">
        <v>1</v>
      </c>
      <c r="L372" s="73">
        <f t="shared" si="102"/>
        <v>1671.63</v>
      </c>
      <c r="M372" s="75"/>
      <c r="N372" s="72"/>
      <c r="O372" s="73">
        <f t="shared" si="103"/>
        <v>0</v>
      </c>
      <c r="P372" s="75"/>
      <c r="Q372" s="72"/>
      <c r="R372" s="73">
        <f t="shared" si="104"/>
        <v>0</v>
      </c>
    </row>
    <row r="373" spans="1:18" s="68" customFormat="1" ht="25.5" hidden="1" x14ac:dyDescent="0.2">
      <c r="A373" s="76" t="s">
        <v>1118</v>
      </c>
      <c r="B373" s="67" t="s">
        <v>661</v>
      </c>
      <c r="C373" s="73">
        <f>'Planilha orçamentária'!M372</f>
        <v>1800.0047999999997</v>
      </c>
      <c r="D373" s="74"/>
      <c r="E373" s="72"/>
      <c r="F373" s="73">
        <f t="shared" si="100"/>
        <v>0</v>
      </c>
      <c r="G373" s="74"/>
      <c r="H373" s="72">
        <v>1</v>
      </c>
      <c r="I373" s="73">
        <f t="shared" si="101"/>
        <v>1800.0047999999997</v>
      </c>
      <c r="J373" s="74"/>
      <c r="K373" s="72"/>
      <c r="L373" s="73">
        <f t="shared" si="102"/>
        <v>0</v>
      </c>
      <c r="M373" s="75"/>
      <c r="N373" s="72"/>
      <c r="O373" s="73">
        <f t="shared" si="103"/>
        <v>0</v>
      </c>
      <c r="P373" s="75"/>
      <c r="Q373" s="72"/>
      <c r="R373" s="73">
        <f t="shared" si="104"/>
        <v>0</v>
      </c>
    </row>
    <row r="374" spans="1:18" s="68" customFormat="1" ht="38.25" hidden="1" x14ac:dyDescent="0.2">
      <c r="A374" s="76" t="s">
        <v>1119</v>
      </c>
      <c r="B374" s="67" t="s">
        <v>663</v>
      </c>
      <c r="C374" s="73">
        <f>'Planilha orçamentária'!M373</f>
        <v>235.01500000000001</v>
      </c>
      <c r="D374" s="74"/>
      <c r="E374" s="72"/>
      <c r="F374" s="73">
        <f t="shared" si="100"/>
        <v>0</v>
      </c>
      <c r="G374" s="74"/>
      <c r="H374" s="72"/>
      <c r="I374" s="73">
        <f t="shared" si="101"/>
        <v>0</v>
      </c>
      <c r="J374" s="74"/>
      <c r="K374" s="72">
        <v>1</v>
      </c>
      <c r="L374" s="73">
        <f t="shared" si="102"/>
        <v>235.01500000000001</v>
      </c>
      <c r="M374" s="75"/>
      <c r="N374" s="72"/>
      <c r="O374" s="73">
        <f t="shared" si="103"/>
        <v>0</v>
      </c>
      <c r="P374" s="75"/>
      <c r="Q374" s="72"/>
      <c r="R374" s="73">
        <f t="shared" si="104"/>
        <v>0</v>
      </c>
    </row>
    <row r="375" spans="1:18" s="68" customFormat="1" ht="25.5" hidden="1" x14ac:dyDescent="0.2">
      <c r="A375" s="76" t="s">
        <v>1120</v>
      </c>
      <c r="B375" s="67" t="s">
        <v>665</v>
      </c>
      <c r="C375" s="73">
        <f>'Planilha orçamentária'!M374</f>
        <v>535.11919999999998</v>
      </c>
      <c r="D375" s="74"/>
      <c r="E375" s="72"/>
      <c r="F375" s="73">
        <f t="shared" si="100"/>
        <v>0</v>
      </c>
      <c r="G375" s="74"/>
      <c r="H375" s="72">
        <v>1</v>
      </c>
      <c r="I375" s="73">
        <f t="shared" si="101"/>
        <v>535.11919999999998</v>
      </c>
      <c r="J375" s="74"/>
      <c r="K375" s="72"/>
      <c r="L375" s="73">
        <f t="shared" si="102"/>
        <v>0</v>
      </c>
      <c r="M375" s="75"/>
      <c r="N375" s="72"/>
      <c r="O375" s="73">
        <f t="shared" si="103"/>
        <v>0</v>
      </c>
      <c r="P375" s="75"/>
      <c r="Q375" s="72"/>
      <c r="R375" s="73">
        <f t="shared" si="104"/>
        <v>0</v>
      </c>
    </row>
    <row r="376" spans="1:18" s="68" customFormat="1" ht="25.5" hidden="1" x14ac:dyDescent="0.2">
      <c r="A376" s="76" t="s">
        <v>1121</v>
      </c>
      <c r="B376" s="67" t="s">
        <v>667</v>
      </c>
      <c r="C376" s="73">
        <f>'Planilha orçamentária'!M375</f>
        <v>206.21039999999999</v>
      </c>
      <c r="D376" s="74"/>
      <c r="E376" s="72"/>
      <c r="F376" s="73">
        <f t="shared" si="100"/>
        <v>0</v>
      </c>
      <c r="G376" s="74"/>
      <c r="H376" s="72"/>
      <c r="I376" s="73">
        <f t="shared" si="101"/>
        <v>0</v>
      </c>
      <c r="J376" s="74"/>
      <c r="K376" s="72">
        <v>1</v>
      </c>
      <c r="L376" s="73">
        <f t="shared" si="102"/>
        <v>206.21039999999999</v>
      </c>
      <c r="M376" s="75"/>
      <c r="N376" s="72"/>
      <c r="O376" s="73">
        <f t="shared" si="103"/>
        <v>0</v>
      </c>
      <c r="P376" s="75"/>
      <c r="Q376" s="72"/>
      <c r="R376" s="73">
        <f t="shared" si="104"/>
        <v>0</v>
      </c>
    </row>
    <row r="377" spans="1:18" s="68" customFormat="1" ht="38.25" hidden="1" x14ac:dyDescent="0.2">
      <c r="A377" s="76" t="s">
        <v>1122</v>
      </c>
      <c r="B377" s="67" t="s">
        <v>669</v>
      </c>
      <c r="C377" s="73">
        <f>'Planilha orçamentária'!M376</f>
        <v>1259.7463999999998</v>
      </c>
      <c r="D377" s="74"/>
      <c r="E377" s="72"/>
      <c r="F377" s="73">
        <f t="shared" si="100"/>
        <v>0</v>
      </c>
      <c r="G377" s="74"/>
      <c r="H377" s="72"/>
      <c r="I377" s="73">
        <f t="shared" si="101"/>
        <v>0</v>
      </c>
      <c r="J377" s="74"/>
      <c r="K377" s="72">
        <v>1</v>
      </c>
      <c r="L377" s="73">
        <f t="shared" si="102"/>
        <v>1259.7463999999998</v>
      </c>
      <c r="M377" s="75"/>
      <c r="N377" s="72"/>
      <c r="O377" s="73">
        <f t="shared" si="103"/>
        <v>0</v>
      </c>
      <c r="P377" s="75"/>
      <c r="Q377" s="72"/>
      <c r="R377" s="73">
        <f t="shared" si="104"/>
        <v>0</v>
      </c>
    </row>
    <row r="378" spans="1:18" s="68" customFormat="1" ht="38.25" hidden="1" x14ac:dyDescent="0.2">
      <c r="A378" s="76" t="s">
        <v>1123</v>
      </c>
      <c r="B378" s="67" t="s">
        <v>671</v>
      </c>
      <c r="C378" s="73">
        <f>'Planilha orçamentária'!M377</f>
        <v>1997.94</v>
      </c>
      <c r="D378" s="74"/>
      <c r="E378" s="72">
        <v>1</v>
      </c>
      <c r="F378" s="73">
        <f t="shared" si="100"/>
        <v>1997.94</v>
      </c>
      <c r="G378" s="74"/>
      <c r="H378" s="72"/>
      <c r="I378" s="73">
        <f t="shared" si="101"/>
        <v>0</v>
      </c>
      <c r="J378" s="74"/>
      <c r="K378" s="72"/>
      <c r="L378" s="73">
        <f t="shared" si="102"/>
        <v>0</v>
      </c>
      <c r="M378" s="75"/>
      <c r="N378" s="72"/>
      <c r="O378" s="73">
        <f t="shared" si="103"/>
        <v>0</v>
      </c>
      <c r="P378" s="75"/>
      <c r="Q378" s="72"/>
      <c r="R378" s="73">
        <f t="shared" si="104"/>
        <v>0</v>
      </c>
    </row>
    <row r="379" spans="1:18" s="68" customFormat="1" ht="38.25" hidden="1" x14ac:dyDescent="0.2">
      <c r="A379" s="76" t="s">
        <v>1124</v>
      </c>
      <c r="B379" s="67" t="s">
        <v>673</v>
      </c>
      <c r="C379" s="73">
        <f>'Planilha orçamentária'!M378</f>
        <v>713.55000000000007</v>
      </c>
      <c r="D379" s="74"/>
      <c r="E379" s="72"/>
      <c r="F379" s="73">
        <f t="shared" si="100"/>
        <v>0</v>
      </c>
      <c r="G379" s="74"/>
      <c r="H379" s="72">
        <v>1</v>
      </c>
      <c r="I379" s="73">
        <f t="shared" si="101"/>
        <v>713.55000000000007</v>
      </c>
      <c r="J379" s="74"/>
      <c r="K379" s="72"/>
      <c r="L379" s="73">
        <f t="shared" si="102"/>
        <v>0</v>
      </c>
      <c r="M379" s="75"/>
      <c r="N379" s="72"/>
      <c r="O379" s="73">
        <f t="shared" si="103"/>
        <v>0</v>
      </c>
      <c r="P379" s="75"/>
      <c r="Q379" s="72"/>
      <c r="R379" s="73">
        <f t="shared" si="104"/>
        <v>0</v>
      </c>
    </row>
    <row r="380" spans="1:18" s="68" customFormat="1" ht="38.25" hidden="1" x14ac:dyDescent="0.2">
      <c r="A380" s="76" t="s">
        <v>1125</v>
      </c>
      <c r="B380" s="67" t="s">
        <v>675</v>
      </c>
      <c r="C380" s="73">
        <f>'Planilha orçamentária'!M379</f>
        <v>2259.7399999999998</v>
      </c>
      <c r="D380" s="74"/>
      <c r="E380" s="72"/>
      <c r="F380" s="73">
        <f t="shared" si="100"/>
        <v>0</v>
      </c>
      <c r="G380" s="74"/>
      <c r="H380" s="72">
        <v>1</v>
      </c>
      <c r="I380" s="73">
        <f t="shared" si="101"/>
        <v>2259.7399999999998</v>
      </c>
      <c r="J380" s="74"/>
      <c r="K380" s="72"/>
      <c r="L380" s="73">
        <f t="shared" si="102"/>
        <v>0</v>
      </c>
      <c r="M380" s="75"/>
      <c r="N380" s="72"/>
      <c r="O380" s="73">
        <f t="shared" si="103"/>
        <v>0</v>
      </c>
      <c r="P380" s="75"/>
      <c r="Q380" s="72"/>
      <c r="R380" s="73">
        <f t="shared" si="104"/>
        <v>0</v>
      </c>
    </row>
    <row r="381" spans="1:18" s="68" customFormat="1" ht="38.25" hidden="1" x14ac:dyDescent="0.2">
      <c r="A381" s="76" t="s">
        <v>1126</v>
      </c>
      <c r="B381" s="67" t="s">
        <v>677</v>
      </c>
      <c r="C381" s="73">
        <f>'Planilha orçamentária'!M380</f>
        <v>2723.0528000000004</v>
      </c>
      <c r="D381" s="74"/>
      <c r="E381" s="72"/>
      <c r="F381" s="73">
        <f t="shared" si="100"/>
        <v>0</v>
      </c>
      <c r="G381" s="74"/>
      <c r="H381" s="72">
        <v>1</v>
      </c>
      <c r="I381" s="73">
        <f t="shared" si="101"/>
        <v>2723.0528000000004</v>
      </c>
      <c r="J381" s="74"/>
      <c r="K381" s="72"/>
      <c r="L381" s="73">
        <f t="shared" si="102"/>
        <v>0</v>
      </c>
      <c r="M381" s="75"/>
      <c r="N381" s="72"/>
      <c r="O381" s="73">
        <f t="shared" si="103"/>
        <v>0</v>
      </c>
      <c r="P381" s="75"/>
      <c r="Q381" s="72"/>
      <c r="R381" s="73">
        <f t="shared" si="104"/>
        <v>0</v>
      </c>
    </row>
    <row r="382" spans="1:18" s="68" customFormat="1" ht="38.25" hidden="1" x14ac:dyDescent="0.2">
      <c r="A382" s="76" t="s">
        <v>1127</v>
      </c>
      <c r="B382" s="67" t="s">
        <v>679</v>
      </c>
      <c r="C382" s="73">
        <f>'Planilha orçamentária'!M381</f>
        <v>1119.8720000000001</v>
      </c>
      <c r="D382" s="74"/>
      <c r="E382" s="72">
        <v>1</v>
      </c>
      <c r="F382" s="73">
        <f t="shared" si="100"/>
        <v>1119.8720000000001</v>
      </c>
      <c r="G382" s="74"/>
      <c r="H382" s="72"/>
      <c r="I382" s="73">
        <f t="shared" si="101"/>
        <v>0</v>
      </c>
      <c r="J382" s="74"/>
      <c r="K382" s="72"/>
      <c r="L382" s="73">
        <f t="shared" si="102"/>
        <v>0</v>
      </c>
      <c r="M382" s="75"/>
      <c r="N382" s="72"/>
      <c r="O382" s="73">
        <f t="shared" si="103"/>
        <v>0</v>
      </c>
      <c r="P382" s="75"/>
      <c r="Q382" s="72"/>
      <c r="R382" s="73">
        <f t="shared" si="104"/>
        <v>0</v>
      </c>
    </row>
    <row r="383" spans="1:18" s="68" customFormat="1" ht="38.25" hidden="1" x14ac:dyDescent="0.2">
      <c r="A383" s="76" t="s">
        <v>1128</v>
      </c>
      <c r="B383" s="67" t="s">
        <v>681</v>
      </c>
      <c r="C383" s="73">
        <f>'Planilha orçamentária'!M382</f>
        <v>1119.8720000000001</v>
      </c>
      <c r="D383" s="74"/>
      <c r="E383" s="72"/>
      <c r="F383" s="73">
        <f t="shared" si="100"/>
        <v>0</v>
      </c>
      <c r="G383" s="74"/>
      <c r="H383" s="72">
        <v>1</v>
      </c>
      <c r="I383" s="73">
        <f t="shared" si="101"/>
        <v>1119.8720000000001</v>
      </c>
      <c r="J383" s="74"/>
      <c r="K383" s="72"/>
      <c r="L383" s="73">
        <f t="shared" si="102"/>
        <v>0</v>
      </c>
      <c r="M383" s="75"/>
      <c r="N383" s="72"/>
      <c r="O383" s="73">
        <f t="shared" si="103"/>
        <v>0</v>
      </c>
      <c r="P383" s="75"/>
      <c r="Q383" s="72"/>
      <c r="R383" s="73">
        <f t="shared" si="104"/>
        <v>0</v>
      </c>
    </row>
    <row r="384" spans="1:18" s="68" customFormat="1" ht="25.5" hidden="1" x14ac:dyDescent="0.2">
      <c r="A384" s="76" t="s">
        <v>1129</v>
      </c>
      <c r="B384" s="67" t="s">
        <v>683</v>
      </c>
      <c r="C384" s="73">
        <f>'Planilha orçamentária'!M383</f>
        <v>529.7826</v>
      </c>
      <c r="D384" s="74"/>
      <c r="E384" s="72"/>
      <c r="F384" s="73">
        <f t="shared" si="100"/>
        <v>0</v>
      </c>
      <c r="G384" s="74"/>
      <c r="H384" s="72">
        <v>1</v>
      </c>
      <c r="I384" s="73">
        <f t="shared" si="101"/>
        <v>529.7826</v>
      </c>
      <c r="J384" s="74"/>
      <c r="K384" s="72"/>
      <c r="L384" s="73">
        <f t="shared" si="102"/>
        <v>0</v>
      </c>
      <c r="M384" s="75"/>
      <c r="N384" s="72"/>
      <c r="O384" s="73">
        <f t="shared" si="103"/>
        <v>0</v>
      </c>
      <c r="P384" s="75"/>
      <c r="Q384" s="72"/>
      <c r="R384" s="73">
        <f t="shared" si="104"/>
        <v>0</v>
      </c>
    </row>
    <row r="385" spans="1:18" s="68" customFormat="1" ht="38.25" hidden="1" x14ac:dyDescent="0.2">
      <c r="A385" s="76" t="s">
        <v>1130</v>
      </c>
      <c r="B385" s="67" t="s">
        <v>685</v>
      </c>
      <c r="C385" s="73">
        <f>'Planilha orçamentária'!M384</f>
        <v>1514.16</v>
      </c>
      <c r="D385" s="74"/>
      <c r="E385" s="72">
        <v>0.5</v>
      </c>
      <c r="F385" s="73">
        <f t="shared" si="100"/>
        <v>757.08</v>
      </c>
      <c r="G385" s="74"/>
      <c r="H385" s="72">
        <v>0.5</v>
      </c>
      <c r="I385" s="73">
        <f t="shared" si="101"/>
        <v>757.08</v>
      </c>
      <c r="J385" s="74"/>
      <c r="K385" s="72"/>
      <c r="L385" s="73">
        <f t="shared" si="102"/>
        <v>0</v>
      </c>
      <c r="M385" s="75"/>
      <c r="N385" s="72"/>
      <c r="O385" s="73">
        <f t="shared" si="103"/>
        <v>0</v>
      </c>
      <c r="P385" s="75"/>
      <c r="Q385" s="72"/>
      <c r="R385" s="73">
        <f t="shared" si="104"/>
        <v>0</v>
      </c>
    </row>
    <row r="386" spans="1:18" s="68" customFormat="1" ht="38.25" hidden="1" x14ac:dyDescent="0.2">
      <c r="A386" s="76" t="s">
        <v>1131</v>
      </c>
      <c r="B386" s="67" t="s">
        <v>687</v>
      </c>
      <c r="C386" s="73">
        <f>'Planilha orçamentária'!M385</f>
        <v>369.76400000000001</v>
      </c>
      <c r="D386" s="74"/>
      <c r="E386" s="72">
        <v>0.5</v>
      </c>
      <c r="F386" s="73">
        <f t="shared" si="100"/>
        <v>184.88200000000001</v>
      </c>
      <c r="G386" s="74"/>
      <c r="H386" s="72">
        <v>0.5</v>
      </c>
      <c r="I386" s="73">
        <f t="shared" si="101"/>
        <v>184.88200000000001</v>
      </c>
      <c r="J386" s="74"/>
      <c r="K386" s="72"/>
      <c r="L386" s="73">
        <f t="shared" si="102"/>
        <v>0</v>
      </c>
      <c r="M386" s="75"/>
      <c r="N386" s="72"/>
      <c r="O386" s="73">
        <f t="shared" si="103"/>
        <v>0</v>
      </c>
      <c r="P386" s="75"/>
      <c r="Q386" s="72"/>
      <c r="R386" s="73">
        <f t="shared" si="104"/>
        <v>0</v>
      </c>
    </row>
    <row r="387" spans="1:18" s="68" customFormat="1" ht="38.25" hidden="1" x14ac:dyDescent="0.2">
      <c r="A387" s="76" t="s">
        <v>1132</v>
      </c>
      <c r="B387" s="67" t="s">
        <v>689</v>
      </c>
      <c r="C387" s="73">
        <f>'Planilha orçamentária'!M386</f>
        <v>3198.0160000000005</v>
      </c>
      <c r="D387" s="74"/>
      <c r="E387" s="72">
        <v>0.5</v>
      </c>
      <c r="F387" s="73">
        <f t="shared" si="100"/>
        <v>1599.0080000000003</v>
      </c>
      <c r="G387" s="74"/>
      <c r="H387" s="72">
        <v>0.5</v>
      </c>
      <c r="I387" s="73">
        <f t="shared" si="101"/>
        <v>1599.0080000000003</v>
      </c>
      <c r="J387" s="74"/>
      <c r="K387" s="72"/>
      <c r="L387" s="73">
        <f t="shared" si="102"/>
        <v>0</v>
      </c>
      <c r="M387" s="75"/>
      <c r="N387" s="72"/>
      <c r="O387" s="73">
        <f t="shared" si="103"/>
        <v>0</v>
      </c>
      <c r="P387" s="75"/>
      <c r="Q387" s="72"/>
      <c r="R387" s="73">
        <f t="shared" si="104"/>
        <v>0</v>
      </c>
    </row>
    <row r="388" spans="1:18" s="68" customFormat="1" ht="38.25" hidden="1" x14ac:dyDescent="0.2">
      <c r="A388" s="76" t="s">
        <v>1133</v>
      </c>
      <c r="B388" s="67" t="s">
        <v>691</v>
      </c>
      <c r="C388" s="73">
        <f>'Planilha orçamentária'!M387</f>
        <v>1463.49</v>
      </c>
      <c r="D388" s="74"/>
      <c r="E388" s="72">
        <v>0.5</v>
      </c>
      <c r="F388" s="73">
        <f t="shared" si="100"/>
        <v>731.745</v>
      </c>
      <c r="G388" s="74"/>
      <c r="H388" s="72">
        <v>0.5</v>
      </c>
      <c r="I388" s="73">
        <f t="shared" si="101"/>
        <v>731.745</v>
      </c>
      <c r="J388" s="74"/>
      <c r="K388" s="72"/>
      <c r="L388" s="73">
        <f t="shared" si="102"/>
        <v>0</v>
      </c>
      <c r="M388" s="75"/>
      <c r="N388" s="72"/>
      <c r="O388" s="73">
        <f t="shared" si="103"/>
        <v>0</v>
      </c>
      <c r="P388" s="75"/>
      <c r="Q388" s="72"/>
      <c r="R388" s="73">
        <f t="shared" si="104"/>
        <v>0</v>
      </c>
    </row>
    <row r="389" spans="1:18" s="68" customFormat="1" ht="38.25" hidden="1" x14ac:dyDescent="0.2">
      <c r="A389" s="76" t="s">
        <v>1134</v>
      </c>
      <c r="B389" s="67" t="s">
        <v>693</v>
      </c>
      <c r="C389" s="73">
        <f>'Planilha orçamentária'!M388</f>
        <v>108.414</v>
      </c>
      <c r="D389" s="74"/>
      <c r="E389" s="72"/>
      <c r="F389" s="73">
        <f t="shared" si="100"/>
        <v>0</v>
      </c>
      <c r="G389" s="74"/>
      <c r="H389" s="72">
        <v>1</v>
      </c>
      <c r="I389" s="73">
        <f t="shared" si="101"/>
        <v>108.414</v>
      </c>
      <c r="J389" s="74"/>
      <c r="K389" s="72"/>
      <c r="L389" s="73">
        <f t="shared" si="102"/>
        <v>0</v>
      </c>
      <c r="M389" s="75"/>
      <c r="N389" s="72"/>
      <c r="O389" s="73">
        <f t="shared" si="103"/>
        <v>0</v>
      </c>
      <c r="P389" s="75"/>
      <c r="Q389" s="72"/>
      <c r="R389" s="73">
        <f t="shared" si="104"/>
        <v>0</v>
      </c>
    </row>
    <row r="390" spans="1:18" s="68" customFormat="1" ht="38.25" hidden="1" x14ac:dyDescent="0.2">
      <c r="A390" s="76" t="s">
        <v>1135</v>
      </c>
      <c r="B390" s="67" t="s">
        <v>695</v>
      </c>
      <c r="C390" s="73">
        <f>'Planilha orçamentária'!M389</f>
        <v>250.69499999999999</v>
      </c>
      <c r="D390" s="74"/>
      <c r="E390" s="72"/>
      <c r="F390" s="73">
        <f t="shared" si="100"/>
        <v>0</v>
      </c>
      <c r="G390" s="74"/>
      <c r="H390" s="72">
        <v>1</v>
      </c>
      <c r="I390" s="73">
        <f t="shared" si="101"/>
        <v>250.69499999999999</v>
      </c>
      <c r="J390" s="74"/>
      <c r="K390" s="72"/>
      <c r="L390" s="73">
        <f t="shared" si="102"/>
        <v>0</v>
      </c>
      <c r="M390" s="75"/>
      <c r="N390" s="72"/>
      <c r="O390" s="73">
        <f t="shared" si="103"/>
        <v>0</v>
      </c>
      <c r="P390" s="75"/>
      <c r="Q390" s="72"/>
      <c r="R390" s="73">
        <f t="shared" si="104"/>
        <v>0</v>
      </c>
    </row>
    <row r="391" spans="1:18" s="68" customFormat="1" ht="38.25" hidden="1" x14ac:dyDescent="0.2">
      <c r="A391" s="76" t="s">
        <v>1136</v>
      </c>
      <c r="B391" s="67" t="s">
        <v>697</v>
      </c>
      <c r="C391" s="73">
        <f>'Planilha orçamentária'!M390</f>
        <v>543.81500000000005</v>
      </c>
      <c r="D391" s="74"/>
      <c r="E391" s="72"/>
      <c r="F391" s="73">
        <f t="shared" si="100"/>
        <v>0</v>
      </c>
      <c r="G391" s="74"/>
      <c r="H391" s="72">
        <v>1</v>
      </c>
      <c r="I391" s="73">
        <f t="shared" si="101"/>
        <v>543.81500000000005</v>
      </c>
      <c r="J391" s="74"/>
      <c r="K391" s="72"/>
      <c r="L391" s="73">
        <f t="shared" si="102"/>
        <v>0</v>
      </c>
      <c r="M391" s="75"/>
      <c r="N391" s="72"/>
      <c r="O391" s="73">
        <f t="shared" si="103"/>
        <v>0</v>
      </c>
      <c r="P391" s="75"/>
      <c r="Q391" s="72"/>
      <c r="R391" s="73">
        <f t="shared" si="104"/>
        <v>0</v>
      </c>
    </row>
    <row r="392" spans="1:18" s="68" customFormat="1" ht="25.5" hidden="1" x14ac:dyDescent="0.2">
      <c r="A392" s="76" t="s">
        <v>1137</v>
      </c>
      <c r="B392" s="67" t="s">
        <v>699</v>
      </c>
      <c r="C392" s="73">
        <f>'Planilha orçamentária'!M391</f>
        <v>273.69099999999997</v>
      </c>
      <c r="D392" s="74"/>
      <c r="E392" s="72">
        <v>1</v>
      </c>
      <c r="F392" s="73">
        <f t="shared" si="100"/>
        <v>273.69099999999997</v>
      </c>
      <c r="G392" s="74"/>
      <c r="H392" s="72"/>
      <c r="I392" s="73">
        <f t="shared" si="101"/>
        <v>0</v>
      </c>
      <c r="J392" s="74"/>
      <c r="K392" s="72"/>
      <c r="L392" s="73">
        <f t="shared" si="102"/>
        <v>0</v>
      </c>
      <c r="M392" s="75"/>
      <c r="N392" s="72"/>
      <c r="O392" s="73">
        <f t="shared" si="103"/>
        <v>0</v>
      </c>
      <c r="P392" s="75"/>
      <c r="Q392" s="72"/>
      <c r="R392" s="73">
        <f t="shared" si="104"/>
        <v>0</v>
      </c>
    </row>
    <row r="393" spans="1:18" s="68" customFormat="1" ht="25.5" hidden="1" x14ac:dyDescent="0.2">
      <c r="A393" s="76" t="s">
        <v>1138</v>
      </c>
      <c r="B393" s="67" t="s">
        <v>701</v>
      </c>
      <c r="C393" s="73">
        <f>'Planilha orçamentária'!M392</f>
        <v>923.904</v>
      </c>
      <c r="D393" s="74"/>
      <c r="E393" s="72">
        <v>1</v>
      </c>
      <c r="F393" s="73">
        <f t="shared" si="100"/>
        <v>923.904</v>
      </c>
      <c r="G393" s="74"/>
      <c r="H393" s="72"/>
      <c r="I393" s="73">
        <f t="shared" si="101"/>
        <v>0</v>
      </c>
      <c r="J393" s="74"/>
      <c r="K393" s="72"/>
      <c r="L393" s="73">
        <f t="shared" si="102"/>
        <v>0</v>
      </c>
      <c r="M393" s="75"/>
      <c r="N393" s="72"/>
      <c r="O393" s="73">
        <f t="shared" si="103"/>
        <v>0</v>
      </c>
      <c r="P393" s="75"/>
      <c r="Q393" s="72"/>
      <c r="R393" s="73">
        <f t="shared" si="104"/>
        <v>0</v>
      </c>
    </row>
    <row r="394" spans="1:18" s="68" customFormat="1" ht="25.5" hidden="1" x14ac:dyDescent="0.2">
      <c r="A394" s="76" t="s">
        <v>1139</v>
      </c>
      <c r="B394" s="67" t="s">
        <v>642</v>
      </c>
      <c r="C394" s="73">
        <f>'Planilha orçamentária'!M393</f>
        <v>61.027599999999993</v>
      </c>
      <c r="D394" s="74"/>
      <c r="E394" s="72">
        <v>1</v>
      </c>
      <c r="F394" s="73">
        <f t="shared" si="100"/>
        <v>61.027599999999993</v>
      </c>
      <c r="G394" s="74"/>
      <c r="H394" s="72"/>
      <c r="I394" s="73">
        <f t="shared" si="101"/>
        <v>0</v>
      </c>
      <c r="J394" s="74"/>
      <c r="K394" s="72"/>
      <c r="L394" s="73">
        <f t="shared" si="102"/>
        <v>0</v>
      </c>
      <c r="M394" s="75"/>
      <c r="N394" s="72"/>
      <c r="O394" s="73">
        <f t="shared" si="103"/>
        <v>0</v>
      </c>
      <c r="P394" s="75"/>
      <c r="Q394" s="72"/>
      <c r="R394" s="73">
        <f t="shared" si="104"/>
        <v>0</v>
      </c>
    </row>
    <row r="395" spans="1:18" s="68" customFormat="1" ht="25.5" hidden="1" x14ac:dyDescent="0.2">
      <c r="A395" s="76" t="s">
        <v>1140</v>
      </c>
      <c r="B395" s="67" t="s">
        <v>644</v>
      </c>
      <c r="C395" s="73">
        <f>'Planilha orçamentária'!M394</f>
        <v>687.06560000000002</v>
      </c>
      <c r="D395" s="74"/>
      <c r="E395" s="72">
        <v>1</v>
      </c>
      <c r="F395" s="73">
        <f t="shared" si="100"/>
        <v>687.06560000000002</v>
      </c>
      <c r="G395" s="74"/>
      <c r="H395" s="72"/>
      <c r="I395" s="73">
        <f t="shared" si="101"/>
        <v>0</v>
      </c>
      <c r="J395" s="74"/>
      <c r="K395" s="72"/>
      <c r="L395" s="73">
        <f t="shared" si="102"/>
        <v>0</v>
      </c>
      <c r="M395" s="75"/>
      <c r="N395" s="72"/>
      <c r="O395" s="73">
        <f t="shared" si="103"/>
        <v>0</v>
      </c>
      <c r="P395" s="75"/>
      <c r="Q395" s="72"/>
      <c r="R395" s="73">
        <f t="shared" si="104"/>
        <v>0</v>
      </c>
    </row>
    <row r="396" spans="1:18" s="68" customFormat="1" ht="38.25" hidden="1" x14ac:dyDescent="0.2">
      <c r="A396" s="76" t="s">
        <v>1141</v>
      </c>
      <c r="B396" s="67" t="s">
        <v>703</v>
      </c>
      <c r="C396" s="73">
        <f>'Planilha orçamentária'!M395</f>
        <v>159.67600000000002</v>
      </c>
      <c r="D396" s="74"/>
      <c r="E396" s="72">
        <v>1</v>
      </c>
      <c r="F396" s="73">
        <f t="shared" si="100"/>
        <v>159.67600000000002</v>
      </c>
      <c r="G396" s="74"/>
      <c r="H396" s="72"/>
      <c r="I396" s="73">
        <f t="shared" si="101"/>
        <v>0</v>
      </c>
      <c r="J396" s="74"/>
      <c r="K396" s="72"/>
      <c r="L396" s="73">
        <f t="shared" si="102"/>
        <v>0</v>
      </c>
      <c r="M396" s="75"/>
      <c r="N396" s="72"/>
      <c r="O396" s="73">
        <f t="shared" si="103"/>
        <v>0</v>
      </c>
      <c r="P396" s="75"/>
      <c r="Q396" s="72"/>
      <c r="R396" s="73">
        <f t="shared" si="104"/>
        <v>0</v>
      </c>
    </row>
    <row r="397" spans="1:18" s="68" customFormat="1" ht="38.25" hidden="1" x14ac:dyDescent="0.2">
      <c r="A397" s="76" t="s">
        <v>1142</v>
      </c>
      <c r="B397" s="67" t="s">
        <v>705</v>
      </c>
      <c r="C397" s="73">
        <f>'Planilha orçamentária'!M396</f>
        <v>1183.0050000000001</v>
      </c>
      <c r="D397" s="74"/>
      <c r="E397" s="72">
        <v>1</v>
      </c>
      <c r="F397" s="73">
        <f t="shared" si="100"/>
        <v>1183.0050000000001</v>
      </c>
      <c r="G397" s="74"/>
      <c r="H397" s="72"/>
      <c r="I397" s="73">
        <f t="shared" si="101"/>
        <v>0</v>
      </c>
      <c r="J397" s="74"/>
      <c r="K397" s="72"/>
      <c r="L397" s="73">
        <f t="shared" si="102"/>
        <v>0</v>
      </c>
      <c r="M397" s="75"/>
      <c r="N397" s="72"/>
      <c r="O397" s="73">
        <f t="shared" si="103"/>
        <v>0</v>
      </c>
      <c r="P397" s="75"/>
      <c r="Q397" s="72"/>
      <c r="R397" s="73">
        <f t="shared" si="104"/>
        <v>0</v>
      </c>
    </row>
    <row r="398" spans="1:18" s="68" customFormat="1" ht="38.25" hidden="1" x14ac:dyDescent="0.2">
      <c r="A398" s="76" t="s">
        <v>1143</v>
      </c>
      <c r="B398" s="67" t="s">
        <v>648</v>
      </c>
      <c r="C398" s="73">
        <f>'Planilha orçamentária'!M397</f>
        <v>378.57499999999999</v>
      </c>
      <c r="D398" s="74"/>
      <c r="E398" s="72">
        <v>1</v>
      </c>
      <c r="F398" s="73">
        <f t="shared" si="100"/>
        <v>378.57499999999999</v>
      </c>
      <c r="G398" s="74"/>
      <c r="H398" s="72"/>
      <c r="I398" s="73">
        <f t="shared" si="101"/>
        <v>0</v>
      </c>
      <c r="J398" s="74"/>
      <c r="K398" s="72"/>
      <c r="L398" s="73">
        <f t="shared" si="102"/>
        <v>0</v>
      </c>
      <c r="M398" s="75"/>
      <c r="N398" s="72"/>
      <c r="O398" s="73">
        <f t="shared" si="103"/>
        <v>0</v>
      </c>
      <c r="P398" s="75"/>
      <c r="Q398" s="72"/>
      <c r="R398" s="73">
        <f t="shared" si="104"/>
        <v>0</v>
      </c>
    </row>
    <row r="399" spans="1:18" s="68" customFormat="1" ht="38.25" hidden="1" x14ac:dyDescent="0.2">
      <c r="A399" s="76" t="s">
        <v>1144</v>
      </c>
      <c r="B399" s="67" t="s">
        <v>707</v>
      </c>
      <c r="C399" s="73">
        <f>'Planilha orçamentária'!M398</f>
        <v>2133.1</v>
      </c>
      <c r="D399" s="74"/>
      <c r="E399" s="72">
        <v>1</v>
      </c>
      <c r="F399" s="73">
        <f t="shared" si="100"/>
        <v>2133.1</v>
      </c>
      <c r="G399" s="74"/>
      <c r="H399" s="72"/>
      <c r="I399" s="73">
        <f t="shared" si="101"/>
        <v>0</v>
      </c>
      <c r="J399" s="74"/>
      <c r="K399" s="72"/>
      <c r="L399" s="73">
        <f t="shared" si="102"/>
        <v>0</v>
      </c>
      <c r="M399" s="75"/>
      <c r="N399" s="72"/>
      <c r="O399" s="73">
        <f t="shared" si="103"/>
        <v>0</v>
      </c>
      <c r="P399" s="75"/>
      <c r="Q399" s="72"/>
      <c r="R399" s="73">
        <f t="shared" si="104"/>
        <v>0</v>
      </c>
    </row>
    <row r="400" spans="1:18" s="68" customFormat="1" ht="38.25" hidden="1" x14ac:dyDescent="0.2">
      <c r="A400" s="76" t="s">
        <v>1145</v>
      </c>
      <c r="B400" s="67" t="s">
        <v>709</v>
      </c>
      <c r="C400" s="73">
        <f>'Planilha orçamentária'!M399</f>
        <v>255.00319999999996</v>
      </c>
      <c r="D400" s="74"/>
      <c r="E400" s="72">
        <v>1</v>
      </c>
      <c r="F400" s="73">
        <f t="shared" si="100"/>
        <v>255.00319999999996</v>
      </c>
      <c r="G400" s="74"/>
      <c r="H400" s="72"/>
      <c r="I400" s="73">
        <f t="shared" si="101"/>
        <v>0</v>
      </c>
      <c r="J400" s="74"/>
      <c r="K400" s="72"/>
      <c r="L400" s="73">
        <f t="shared" si="102"/>
        <v>0</v>
      </c>
      <c r="M400" s="75"/>
      <c r="N400" s="72"/>
      <c r="O400" s="73">
        <f t="shared" si="103"/>
        <v>0</v>
      </c>
      <c r="P400" s="75"/>
      <c r="Q400" s="72"/>
      <c r="R400" s="73">
        <f t="shared" si="104"/>
        <v>0</v>
      </c>
    </row>
    <row r="401" spans="1:18" s="68" customFormat="1" ht="25.5" hidden="1" x14ac:dyDescent="0.2">
      <c r="A401" s="76" t="s">
        <v>1146</v>
      </c>
      <c r="B401" s="67" t="s">
        <v>711</v>
      </c>
      <c r="C401" s="73">
        <f>'Planilha orçamentária'!M400</f>
        <v>236.60999999999999</v>
      </c>
      <c r="D401" s="74"/>
      <c r="E401" s="72"/>
      <c r="F401" s="73">
        <f t="shared" si="100"/>
        <v>0</v>
      </c>
      <c r="G401" s="74"/>
      <c r="H401" s="72"/>
      <c r="I401" s="73">
        <f t="shared" si="101"/>
        <v>0</v>
      </c>
      <c r="J401" s="74"/>
      <c r="K401" s="72">
        <v>1</v>
      </c>
      <c r="L401" s="73">
        <f t="shared" si="102"/>
        <v>236.60999999999999</v>
      </c>
      <c r="M401" s="75"/>
      <c r="N401" s="72"/>
      <c r="O401" s="73">
        <f t="shared" si="103"/>
        <v>0</v>
      </c>
      <c r="P401" s="75"/>
      <c r="Q401" s="72"/>
      <c r="R401" s="73">
        <f t="shared" si="104"/>
        <v>0</v>
      </c>
    </row>
    <row r="402" spans="1:18" x14ac:dyDescent="0.2">
      <c r="A402" s="152"/>
      <c r="B402" s="153" t="s">
        <v>1151</v>
      </c>
      <c r="C402" s="163">
        <f>C17+C26+C304+C367</f>
        <v>399289.81859999994</v>
      </c>
      <c r="D402" s="151"/>
      <c r="E402" s="158">
        <f>F402/$C402</f>
        <v>0.20788545899952982</v>
      </c>
      <c r="F402" s="154">
        <f>F17+F26+F304+F367</f>
        <v>83006.547213499987</v>
      </c>
      <c r="G402" s="151"/>
      <c r="H402" s="158">
        <f>I402/$C402</f>
        <v>0.43657692806870885</v>
      </c>
      <c r="I402" s="154">
        <f>I17+I26+I304+I367</f>
        <v>174320.72241349999</v>
      </c>
      <c r="J402" s="151"/>
      <c r="K402" s="158">
        <f>L402/$C402</f>
        <v>0.24608106586467315</v>
      </c>
      <c r="L402" s="154">
        <f>L17+L26+L304+L367</f>
        <v>98257.664149999982</v>
      </c>
      <c r="M402" s="151"/>
      <c r="N402" s="158">
        <f>O402/$C402</f>
        <v>5.9456547067088202E-2</v>
      </c>
      <c r="O402" s="154">
        <f>O17+O26+O304+O367-C402*0.05</f>
        <v>23740.393893000008</v>
      </c>
      <c r="P402" s="151"/>
      <c r="Q402" s="158">
        <f>R402/$C402</f>
        <v>5.000000000000001E-2</v>
      </c>
      <c r="R402" s="154">
        <f>C402*0.05</f>
        <v>19964.49093</v>
      </c>
    </row>
    <row r="403" spans="1:18" x14ac:dyDescent="0.2">
      <c r="A403" s="155"/>
      <c r="B403" s="156" t="s">
        <v>1152</v>
      </c>
      <c r="C403" s="157"/>
      <c r="D403" s="142"/>
      <c r="E403" s="159">
        <f>E402</f>
        <v>0.20788545899952982</v>
      </c>
      <c r="F403" s="160">
        <f>F402</f>
        <v>83006.547213499987</v>
      </c>
      <c r="G403" s="142"/>
      <c r="H403" s="159">
        <f>E403+H402</f>
        <v>0.64446238706823866</v>
      </c>
      <c r="I403" s="160">
        <f>F403+I402</f>
        <v>257327.26962699997</v>
      </c>
      <c r="J403" s="142"/>
      <c r="K403" s="159">
        <f>H403+K402</f>
        <v>0.89054345293291182</v>
      </c>
      <c r="L403" s="160">
        <f>I403+L402</f>
        <v>355584.93377699994</v>
      </c>
      <c r="M403" s="142"/>
      <c r="N403" s="159">
        <f>K403+N402</f>
        <v>0.95000000000000007</v>
      </c>
      <c r="O403" s="160">
        <f>L403+O402</f>
        <v>379325.32766999997</v>
      </c>
      <c r="P403" s="142"/>
      <c r="Q403" s="159">
        <f>N403+Q402</f>
        <v>1</v>
      </c>
      <c r="R403" s="161">
        <f>O403+R402</f>
        <v>399289.8186</v>
      </c>
    </row>
    <row r="404" spans="1:18" x14ac:dyDescent="0.2">
      <c r="A404" s="53"/>
      <c r="B404" s="53"/>
      <c r="C404" s="54"/>
      <c r="D404" s="54"/>
      <c r="E404" s="53"/>
      <c r="F404" s="53"/>
      <c r="G404" s="53"/>
      <c r="H404" s="53"/>
      <c r="I404" s="53"/>
      <c r="J404" s="53"/>
      <c r="K404" s="53"/>
      <c r="L404" s="53"/>
      <c r="M404" s="53"/>
      <c r="N404" s="53"/>
      <c r="O404" s="53"/>
      <c r="P404" s="53"/>
      <c r="Q404" s="53"/>
      <c r="R404" s="53"/>
    </row>
    <row r="405" spans="1:18" x14ac:dyDescent="0.2">
      <c r="A405" s="53"/>
      <c r="B405" s="53"/>
      <c r="C405" s="54"/>
      <c r="D405" s="54"/>
      <c r="E405" s="53"/>
      <c r="F405" s="53"/>
      <c r="G405" s="53"/>
      <c r="H405" s="53"/>
      <c r="I405" s="53"/>
      <c r="J405" s="53"/>
      <c r="K405" s="53"/>
      <c r="L405" s="53" t="s">
        <v>1176</v>
      </c>
      <c r="M405" s="53"/>
      <c r="N405" s="53"/>
      <c r="O405" s="53"/>
      <c r="P405" s="53"/>
      <c r="Q405" s="53"/>
      <c r="R405" s="55" t="s">
        <v>1199</v>
      </c>
    </row>
    <row r="406" spans="1:18" x14ac:dyDescent="0.2">
      <c r="A406" s="53"/>
      <c r="B406" s="53"/>
      <c r="C406" s="54"/>
      <c r="D406" s="54"/>
      <c r="E406" s="53"/>
      <c r="F406" s="5"/>
      <c r="G406" s="53"/>
      <c r="H406" s="53"/>
      <c r="I406" s="53"/>
      <c r="J406" s="53"/>
      <c r="K406" s="53"/>
      <c r="L406" s="5"/>
      <c r="M406" s="53"/>
      <c r="N406" s="53"/>
      <c r="O406" s="53"/>
      <c r="P406" s="53"/>
      <c r="Q406" s="53"/>
      <c r="R406" s="53"/>
    </row>
    <row r="407" spans="1:18" x14ac:dyDescent="0.2">
      <c r="A407" s="53"/>
      <c r="B407" s="53"/>
      <c r="C407" s="54"/>
      <c r="D407" s="54"/>
      <c r="E407" s="53"/>
      <c r="F407" s="53"/>
      <c r="G407" s="53"/>
      <c r="H407" s="53"/>
      <c r="I407" s="53"/>
      <c r="J407" s="53"/>
      <c r="K407" s="53"/>
      <c r="L407" s="53"/>
      <c r="M407" s="53"/>
      <c r="N407" s="53"/>
      <c r="O407" s="53"/>
      <c r="P407" s="53"/>
      <c r="Q407" s="53"/>
      <c r="R407" s="53"/>
    </row>
    <row r="408" spans="1:18" x14ac:dyDescent="0.2">
      <c r="A408" s="53"/>
      <c r="B408" s="53"/>
      <c r="C408" s="54"/>
      <c r="D408" s="54"/>
      <c r="E408" s="53"/>
      <c r="F408" s="53"/>
      <c r="G408" s="53"/>
      <c r="H408" s="53"/>
      <c r="I408" s="53"/>
      <c r="J408" s="53"/>
      <c r="K408" s="53"/>
      <c r="L408" s="53"/>
      <c r="M408" s="53"/>
      <c r="N408" s="53"/>
      <c r="O408" s="53"/>
      <c r="P408" s="53"/>
      <c r="Q408" s="53"/>
      <c r="R408" s="53"/>
    </row>
  </sheetData>
  <mergeCells count="6">
    <mergeCell ref="Q15:R15"/>
    <mergeCell ref="B4:C4"/>
    <mergeCell ref="E15:F15"/>
    <mergeCell ref="H15:I15"/>
    <mergeCell ref="K15:L15"/>
    <mergeCell ref="N15:O15"/>
  </mergeCells>
  <conditionalFormatting sqref="E17:R367">
    <cfRule type="cellIs" dxfId="0" priority="1" operator="equal">
      <formula>0</formula>
    </cfRule>
  </conditionalFormatting>
  <printOptions horizontalCentered="1"/>
  <pageMargins left="0.23622047244094491" right="0.39370078740157483" top="0.19685039370078741" bottom="0.19685039370078741" header="0" footer="0"/>
  <pageSetup paperSize="9" scale="65" orientation="landscape" horizontalDpi="1200" verticalDpi="1200" r:id="rId1"/>
  <headerFooter>
    <oddFooter>&amp;R&amp;"Verdana,Negrito itálico"&amp;10Página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F7551-DC06-4CE0-AEFE-CEA8860B6EC0}">
  <sheetPr>
    <pageSetUpPr fitToPage="1"/>
  </sheetPr>
  <dimension ref="B4:M66"/>
  <sheetViews>
    <sheetView workbookViewId="0">
      <selection activeCell="J14" sqref="J14"/>
    </sheetView>
  </sheetViews>
  <sheetFormatPr defaultRowHeight="12.75" x14ac:dyDescent="0.2"/>
  <cols>
    <col min="1" max="2" width="9.140625" style="7"/>
    <col min="3" max="3" width="46.42578125" style="7" customWidth="1"/>
    <col min="4" max="4" width="13.7109375" style="7" customWidth="1"/>
    <col min="5" max="11" width="9.140625" style="7"/>
    <col min="12" max="12" width="14.28515625" style="7" customWidth="1"/>
    <col min="13" max="16384" width="9.140625" style="7"/>
  </cols>
  <sheetData>
    <row r="4" spans="2:13" x14ac:dyDescent="0.2">
      <c r="B4" s="231"/>
      <c r="C4" s="232"/>
      <c r="D4" s="233"/>
    </row>
    <row r="5" spans="2:13" ht="15.75" x14ac:dyDescent="0.2">
      <c r="B5" s="234"/>
      <c r="C5" s="235" t="s">
        <v>717</v>
      </c>
      <c r="D5" s="236"/>
      <c r="E5" s="8"/>
      <c r="F5" s="8"/>
      <c r="G5" s="8"/>
      <c r="H5" s="8"/>
      <c r="I5" s="8"/>
      <c r="J5" s="8"/>
      <c r="K5" s="8"/>
      <c r="L5" s="8"/>
      <c r="M5" s="8"/>
    </row>
    <row r="6" spans="2:13" ht="15.75" x14ac:dyDescent="0.2">
      <c r="B6" s="234"/>
      <c r="C6" s="235" t="s">
        <v>718</v>
      </c>
      <c r="D6" s="236"/>
      <c r="E6" s="8"/>
      <c r="F6" s="8"/>
      <c r="G6" s="8"/>
      <c r="H6" s="8"/>
      <c r="I6" s="8"/>
      <c r="J6" s="8"/>
      <c r="K6" s="8"/>
      <c r="L6" s="8"/>
      <c r="M6" s="8"/>
    </row>
    <row r="7" spans="2:13" ht="15.75" x14ac:dyDescent="0.2">
      <c r="B7" s="237"/>
      <c r="C7" s="238" t="s">
        <v>786</v>
      </c>
      <c r="D7" s="239"/>
      <c r="E7" s="8"/>
      <c r="F7" s="8"/>
      <c r="G7" s="8"/>
      <c r="H7" s="8"/>
      <c r="I7" s="8"/>
      <c r="J7" s="8"/>
      <c r="K7" s="8"/>
      <c r="L7" s="8"/>
      <c r="M7" s="8"/>
    </row>
    <row r="8" spans="2:13" ht="15.75" x14ac:dyDescent="0.2">
      <c r="B8" s="366"/>
      <c r="C8" s="367"/>
      <c r="D8" s="368"/>
      <c r="E8" s="8"/>
      <c r="F8" s="8"/>
      <c r="G8" s="8"/>
      <c r="H8" s="8"/>
      <c r="I8" s="8"/>
      <c r="J8" s="8"/>
      <c r="K8" s="8"/>
      <c r="L8" s="8"/>
      <c r="M8" s="8"/>
    </row>
    <row r="9" spans="2:13" x14ac:dyDescent="0.2">
      <c r="B9" s="369"/>
      <c r="C9" s="369"/>
      <c r="D9" s="369" t="s">
        <v>719</v>
      </c>
      <c r="E9" s="8"/>
      <c r="F9" s="8"/>
      <c r="G9" s="8"/>
      <c r="H9" s="8"/>
      <c r="I9" s="8"/>
      <c r="J9" s="8"/>
      <c r="K9" s="8"/>
      <c r="L9" s="8"/>
      <c r="M9" s="8"/>
    </row>
    <row r="10" spans="2:13" x14ac:dyDescent="0.2">
      <c r="B10" s="369"/>
      <c r="C10" s="369"/>
      <c r="D10" s="369"/>
      <c r="E10" s="8"/>
      <c r="F10" s="8"/>
      <c r="G10" s="8"/>
      <c r="H10" s="8"/>
      <c r="I10" s="8"/>
      <c r="J10" s="8"/>
      <c r="K10" s="8"/>
      <c r="L10" s="8"/>
      <c r="M10" s="8"/>
    </row>
    <row r="11" spans="2:13" x14ac:dyDescent="0.2">
      <c r="B11" s="369"/>
      <c r="C11" s="369"/>
      <c r="D11" s="369"/>
      <c r="E11" s="8"/>
      <c r="F11" s="8"/>
      <c r="G11" s="8"/>
      <c r="H11" s="8"/>
      <c r="I11" s="8"/>
      <c r="J11" s="8"/>
      <c r="K11" s="8"/>
      <c r="L11" s="8"/>
      <c r="M11" s="8"/>
    </row>
    <row r="12" spans="2:13" x14ac:dyDescent="0.2">
      <c r="B12" s="9" t="s">
        <v>720</v>
      </c>
      <c r="C12" s="10" t="s">
        <v>721</v>
      </c>
      <c r="D12" s="11"/>
      <c r="E12" s="8"/>
      <c r="F12" s="8"/>
      <c r="G12" s="8"/>
      <c r="H12" s="8"/>
      <c r="I12" s="8"/>
      <c r="J12" s="8"/>
      <c r="K12" s="8"/>
      <c r="L12" s="8"/>
      <c r="M12" s="8"/>
    </row>
    <row r="13" spans="2:13" x14ac:dyDescent="0.2">
      <c r="B13" s="9"/>
      <c r="C13" s="12"/>
      <c r="D13" s="11"/>
      <c r="E13" s="8"/>
      <c r="F13" s="8"/>
      <c r="G13" s="8"/>
      <c r="H13" s="8"/>
      <c r="I13" s="8"/>
      <c r="J13" s="8"/>
      <c r="K13" s="8"/>
      <c r="L13" s="8"/>
      <c r="M13" s="8"/>
    </row>
    <row r="14" spans="2:13" x14ac:dyDescent="0.2">
      <c r="B14" s="9" t="s">
        <v>722</v>
      </c>
      <c r="C14" s="370" t="s">
        <v>723</v>
      </c>
      <c r="D14" s="370"/>
      <c r="E14" s="8"/>
      <c r="F14" s="8"/>
      <c r="G14" s="8"/>
      <c r="H14" s="8"/>
      <c r="I14" s="8"/>
      <c r="J14" s="8"/>
      <c r="K14" s="8"/>
      <c r="L14" s="8"/>
      <c r="M14" s="8"/>
    </row>
    <row r="15" spans="2:13" x14ac:dyDescent="0.2">
      <c r="B15" s="9" t="s">
        <v>724</v>
      </c>
      <c r="C15" s="9" t="s">
        <v>725</v>
      </c>
      <c r="D15" s="13">
        <v>2.5000000000000001E-3</v>
      </c>
      <c r="E15" s="8"/>
      <c r="F15" s="8"/>
      <c r="G15" s="8"/>
      <c r="H15" s="8"/>
      <c r="I15" s="8"/>
      <c r="J15" s="8"/>
      <c r="K15" s="8"/>
      <c r="L15" s="8"/>
      <c r="M15" s="8"/>
    </row>
    <row r="16" spans="2:13" x14ac:dyDescent="0.2">
      <c r="B16" s="9" t="s">
        <v>726</v>
      </c>
      <c r="C16" s="9" t="s">
        <v>727</v>
      </c>
      <c r="D16" s="13">
        <v>3.5000000000000001E-3</v>
      </c>
      <c r="E16" s="8"/>
      <c r="F16" s="8"/>
      <c r="G16" s="8"/>
      <c r="H16" s="8"/>
      <c r="I16" s="8"/>
      <c r="J16" s="8"/>
      <c r="K16" s="8"/>
      <c r="L16" s="8"/>
      <c r="M16" s="8"/>
    </row>
    <row r="17" spans="2:13" x14ac:dyDescent="0.2">
      <c r="B17" s="9" t="s">
        <v>728</v>
      </c>
      <c r="C17" s="9" t="s">
        <v>729</v>
      </c>
      <c r="D17" s="13">
        <v>3.5000000000000001E-3</v>
      </c>
      <c r="E17" s="8"/>
      <c r="F17" s="8"/>
      <c r="G17" s="8"/>
      <c r="H17" s="8"/>
      <c r="I17" s="8"/>
      <c r="J17" s="8"/>
      <c r="K17" s="8"/>
      <c r="L17" s="8"/>
      <c r="M17" s="8"/>
    </row>
    <row r="18" spans="2:13" x14ac:dyDescent="0.2">
      <c r="B18" s="9" t="s">
        <v>730</v>
      </c>
      <c r="C18" s="9" t="s">
        <v>731</v>
      </c>
      <c r="D18" s="13">
        <v>2.5000000000000001E-3</v>
      </c>
      <c r="E18" s="8"/>
      <c r="F18" s="8"/>
      <c r="G18" s="8"/>
      <c r="H18" s="8"/>
      <c r="I18" s="8"/>
      <c r="J18" s="8"/>
      <c r="K18" s="8"/>
      <c r="L18" s="8"/>
      <c r="M18" s="8"/>
    </row>
    <row r="19" spans="2:13" x14ac:dyDescent="0.2">
      <c r="B19" s="9" t="s">
        <v>732</v>
      </c>
      <c r="C19" s="9" t="s">
        <v>733</v>
      </c>
      <c r="D19" s="13">
        <v>3.5000000000000001E-3</v>
      </c>
      <c r="E19" s="8"/>
      <c r="F19" s="8"/>
      <c r="G19" s="8"/>
      <c r="H19" s="8"/>
      <c r="I19" s="8"/>
      <c r="J19" s="8"/>
      <c r="K19" s="8"/>
      <c r="L19" s="8"/>
      <c r="M19" s="8"/>
    </row>
    <row r="20" spans="2:13" x14ac:dyDescent="0.2">
      <c r="B20" s="9" t="s">
        <v>734</v>
      </c>
      <c r="C20" s="9" t="s">
        <v>735</v>
      </c>
      <c r="D20" s="13">
        <v>7.0000000000000001E-3</v>
      </c>
      <c r="E20" s="8"/>
      <c r="F20" s="8"/>
      <c r="G20" s="8"/>
      <c r="H20" s="8"/>
      <c r="I20" s="8"/>
      <c r="J20" s="8"/>
      <c r="K20" s="8"/>
      <c r="L20" s="8"/>
      <c r="M20" s="8"/>
    </row>
    <row r="21" spans="2:13" x14ac:dyDescent="0.2">
      <c r="B21" s="9"/>
      <c r="C21" s="12"/>
      <c r="D21" s="13"/>
      <c r="E21" s="8"/>
      <c r="F21" s="8"/>
      <c r="G21" s="8"/>
      <c r="H21" s="8"/>
      <c r="I21" s="8"/>
      <c r="J21" s="8"/>
      <c r="K21" s="8"/>
      <c r="L21" s="8"/>
      <c r="M21" s="8"/>
    </row>
    <row r="22" spans="2:13" x14ac:dyDescent="0.2">
      <c r="B22" s="9" t="s">
        <v>736</v>
      </c>
      <c r="C22" s="9" t="s">
        <v>737</v>
      </c>
      <c r="D22" s="13"/>
      <c r="E22" s="8"/>
      <c r="F22" s="8"/>
      <c r="G22" s="8"/>
      <c r="H22" s="8"/>
      <c r="I22" s="8"/>
      <c r="J22" s="8"/>
      <c r="K22" s="8"/>
      <c r="L22" s="8"/>
      <c r="M22" s="8"/>
    </row>
    <row r="23" spans="2:13" x14ac:dyDescent="0.2">
      <c r="B23" s="9" t="s">
        <v>738</v>
      </c>
      <c r="C23" s="9" t="s">
        <v>739</v>
      </c>
      <c r="D23" s="13">
        <v>2.0000000000000001E-4</v>
      </c>
      <c r="E23" s="8"/>
      <c r="F23" s="8"/>
      <c r="G23" s="8"/>
      <c r="H23" s="8"/>
      <c r="I23" s="8"/>
      <c r="J23" s="8"/>
      <c r="K23" s="8"/>
      <c r="L23" s="8"/>
      <c r="M23" s="8"/>
    </row>
    <row r="24" spans="2:13" x14ac:dyDescent="0.2">
      <c r="B24" s="9" t="s">
        <v>740</v>
      </c>
      <c r="C24" s="9" t="s">
        <v>741</v>
      </c>
      <c r="D24" s="13">
        <v>4.0000000000000002E-4</v>
      </c>
      <c r="E24" s="8"/>
      <c r="F24" s="8"/>
      <c r="G24" s="8"/>
      <c r="H24" s="8"/>
      <c r="I24" s="8"/>
      <c r="J24" s="8"/>
      <c r="K24" s="8"/>
      <c r="L24" s="8"/>
      <c r="M24" s="8"/>
    </row>
    <row r="25" spans="2:13" x14ac:dyDescent="0.2">
      <c r="B25" s="9" t="s">
        <v>742</v>
      </c>
      <c r="C25" s="9" t="s">
        <v>743</v>
      </c>
      <c r="D25" s="13">
        <v>4.0000000000000002E-4</v>
      </c>
      <c r="E25" s="8"/>
      <c r="F25" s="8"/>
      <c r="G25" s="8"/>
      <c r="H25" s="8"/>
      <c r="I25" s="8"/>
      <c r="J25" s="8"/>
      <c r="K25" s="8"/>
      <c r="L25" s="8"/>
      <c r="M25" s="8"/>
    </row>
    <row r="26" spans="2:13" x14ac:dyDescent="0.2">
      <c r="B26" s="9" t="s">
        <v>744</v>
      </c>
      <c r="C26" s="9" t="s">
        <v>745</v>
      </c>
      <c r="D26" s="13">
        <v>4.0000000000000002E-4</v>
      </c>
      <c r="E26" s="8"/>
      <c r="F26" s="8"/>
      <c r="G26" s="8"/>
      <c r="H26" s="8"/>
      <c r="I26" s="8"/>
      <c r="J26" s="8"/>
      <c r="K26" s="8"/>
      <c r="L26" s="8"/>
      <c r="M26" s="8"/>
    </row>
    <row r="27" spans="2:13" x14ac:dyDescent="0.2">
      <c r="B27" s="9" t="s">
        <v>746</v>
      </c>
      <c r="C27" s="9" t="s">
        <v>747</v>
      </c>
      <c r="D27" s="13">
        <v>4.0000000000000002E-4</v>
      </c>
      <c r="E27" s="8"/>
      <c r="F27" s="8"/>
      <c r="G27" s="8"/>
      <c r="H27" s="8"/>
      <c r="I27" s="8"/>
      <c r="J27" s="8"/>
      <c r="K27" s="8"/>
      <c r="L27" s="8"/>
      <c r="M27" s="8"/>
    </row>
    <row r="28" spans="2:13" x14ac:dyDescent="0.2">
      <c r="B28" s="9" t="s">
        <v>748</v>
      </c>
      <c r="C28" s="9" t="s">
        <v>749</v>
      </c>
      <c r="D28" s="13">
        <v>4.0000000000000002E-4</v>
      </c>
      <c r="E28" s="8"/>
      <c r="F28" s="8"/>
      <c r="G28" s="8"/>
      <c r="H28" s="8"/>
      <c r="I28" s="8"/>
      <c r="J28" s="8"/>
      <c r="K28" s="8"/>
      <c r="L28" s="8"/>
      <c r="M28" s="8"/>
    </row>
    <row r="29" spans="2:13" x14ac:dyDescent="0.2">
      <c r="B29" s="9" t="s">
        <v>750</v>
      </c>
      <c r="C29" s="9" t="s">
        <v>751</v>
      </c>
      <c r="D29" s="13">
        <v>5.0000000000000001E-4</v>
      </c>
      <c r="E29" s="8"/>
      <c r="F29" s="8"/>
      <c r="G29" s="8"/>
      <c r="H29" s="8"/>
      <c r="I29" s="8"/>
      <c r="J29" s="8"/>
      <c r="K29" s="8"/>
      <c r="L29" s="8"/>
      <c r="M29" s="8"/>
    </row>
    <row r="30" spans="2:13" x14ac:dyDescent="0.2">
      <c r="B30" s="9"/>
      <c r="C30" s="10" t="s">
        <v>752</v>
      </c>
      <c r="D30" s="14">
        <f>SUM(D15:D29)</f>
        <v>2.5200000000000004E-2</v>
      </c>
      <c r="E30" s="8"/>
      <c r="F30" s="8"/>
      <c r="G30" s="8"/>
      <c r="H30" s="8"/>
      <c r="I30" s="8"/>
      <c r="J30" s="8"/>
      <c r="K30" s="8"/>
      <c r="L30" s="8"/>
      <c r="M30" s="8"/>
    </row>
    <row r="31" spans="2:13" x14ac:dyDescent="0.2">
      <c r="B31" s="9"/>
      <c r="C31" s="12"/>
      <c r="D31" s="13"/>
      <c r="E31" s="8"/>
      <c r="F31" s="8"/>
      <c r="G31" s="8"/>
      <c r="H31" s="8"/>
      <c r="I31" s="8"/>
      <c r="J31" s="8"/>
      <c r="K31" s="8"/>
      <c r="L31" s="8"/>
      <c r="M31" s="8"/>
    </row>
    <row r="32" spans="2:13" x14ac:dyDescent="0.2">
      <c r="B32" s="9"/>
      <c r="C32" s="12"/>
      <c r="D32" s="13"/>
      <c r="E32" s="8"/>
      <c r="F32" s="8"/>
      <c r="G32" s="8"/>
      <c r="H32" s="8"/>
      <c r="I32" s="8"/>
      <c r="J32" s="8"/>
      <c r="K32" s="8"/>
      <c r="L32" s="8"/>
      <c r="M32" s="8"/>
    </row>
    <row r="33" spans="2:13" x14ac:dyDescent="0.2">
      <c r="B33" s="9">
        <v>2</v>
      </c>
      <c r="C33" s="10" t="s">
        <v>753</v>
      </c>
      <c r="D33" s="13"/>
      <c r="E33" s="8"/>
      <c r="F33" s="8"/>
      <c r="G33" s="8"/>
      <c r="H33" s="8"/>
      <c r="I33" s="8"/>
      <c r="J33" s="8"/>
      <c r="K33" s="8"/>
      <c r="L33" s="8"/>
      <c r="M33" s="8"/>
    </row>
    <row r="34" spans="2:13" x14ac:dyDescent="0.2">
      <c r="B34" s="9" t="s">
        <v>754</v>
      </c>
      <c r="C34" s="9" t="s">
        <v>755</v>
      </c>
      <c r="D34" s="13">
        <v>8.9999999999999993E-3</v>
      </c>
      <c r="E34" s="8"/>
      <c r="F34" s="8"/>
      <c r="G34" s="8"/>
      <c r="H34" s="8"/>
      <c r="I34" s="8"/>
      <c r="J34" s="8"/>
      <c r="K34" s="8"/>
      <c r="L34" s="8"/>
      <c r="M34" s="8"/>
    </row>
    <row r="35" spans="2:13" x14ac:dyDescent="0.2">
      <c r="B35" s="9" t="s">
        <v>756</v>
      </c>
      <c r="C35" s="9" t="s">
        <v>757</v>
      </c>
      <c r="D35" s="13">
        <v>3.5000000000000001E-3</v>
      </c>
      <c r="E35" s="8"/>
      <c r="F35" s="8"/>
      <c r="G35" s="8"/>
      <c r="H35" s="8"/>
      <c r="I35" s="8"/>
      <c r="J35" s="8"/>
      <c r="K35" s="8"/>
      <c r="L35" s="8"/>
      <c r="M35" s="8"/>
    </row>
    <row r="36" spans="2:13" x14ac:dyDescent="0.2">
      <c r="B36" s="9" t="s">
        <v>758</v>
      </c>
      <c r="C36" s="9" t="s">
        <v>759</v>
      </c>
      <c r="D36" s="13">
        <v>3.5000000000000001E-3</v>
      </c>
      <c r="E36" s="8"/>
      <c r="F36" s="8"/>
      <c r="G36" s="8"/>
      <c r="H36" s="8"/>
      <c r="I36" s="8"/>
      <c r="J36" s="8"/>
      <c r="K36" s="8"/>
      <c r="L36" s="8"/>
      <c r="M36" s="8"/>
    </row>
    <row r="37" spans="2:13" x14ac:dyDescent="0.2">
      <c r="B37" s="9"/>
      <c r="C37" s="10" t="s">
        <v>760</v>
      </c>
      <c r="D37" s="14">
        <f>SUM(D34:D36)</f>
        <v>1.6E-2</v>
      </c>
      <c r="E37" s="8"/>
      <c r="F37" s="8"/>
      <c r="G37" s="8"/>
      <c r="H37" s="8"/>
      <c r="I37" s="8"/>
      <c r="J37" s="8"/>
      <c r="K37" s="8"/>
      <c r="L37" s="8"/>
      <c r="M37" s="8"/>
    </row>
    <row r="38" spans="2:13" x14ac:dyDescent="0.2">
      <c r="B38" s="9"/>
      <c r="C38" s="12"/>
      <c r="D38" s="13"/>
      <c r="E38" s="8"/>
      <c r="F38" s="8"/>
      <c r="G38" s="8"/>
      <c r="H38" s="8"/>
      <c r="I38" s="8"/>
      <c r="J38" s="8"/>
      <c r="K38" s="8"/>
      <c r="L38" s="8"/>
      <c r="M38" s="8"/>
    </row>
    <row r="39" spans="2:13" x14ac:dyDescent="0.2">
      <c r="B39" s="9"/>
      <c r="C39" s="12"/>
      <c r="D39" s="13"/>
      <c r="E39" s="8"/>
      <c r="F39" s="8"/>
      <c r="G39" s="8"/>
      <c r="H39" s="8"/>
      <c r="I39" s="8"/>
      <c r="J39" s="8"/>
      <c r="K39" s="8"/>
      <c r="L39" s="8"/>
      <c r="M39" s="8"/>
    </row>
    <row r="40" spans="2:13" x14ac:dyDescent="0.2">
      <c r="B40" s="9">
        <v>3</v>
      </c>
      <c r="C40" s="10" t="s">
        <v>761</v>
      </c>
      <c r="D40" s="13"/>
      <c r="E40" s="8"/>
      <c r="F40" s="8"/>
      <c r="G40" s="8"/>
      <c r="H40" s="8"/>
      <c r="I40" s="8"/>
      <c r="J40" s="8"/>
      <c r="K40" s="8"/>
      <c r="L40" s="8"/>
      <c r="M40" s="8"/>
    </row>
    <row r="41" spans="2:13" x14ac:dyDescent="0.2">
      <c r="B41" s="9" t="s">
        <v>531</v>
      </c>
      <c r="C41" s="9" t="s">
        <v>762</v>
      </c>
      <c r="D41" s="13">
        <v>0.01</v>
      </c>
      <c r="E41" s="8"/>
      <c r="F41" s="8"/>
      <c r="G41" s="8"/>
      <c r="H41" s="8"/>
      <c r="I41" s="8"/>
      <c r="J41" s="8"/>
      <c r="K41" s="8"/>
      <c r="L41" s="8"/>
      <c r="M41" s="8"/>
    </row>
    <row r="42" spans="2:13" x14ac:dyDescent="0.2">
      <c r="B42" s="9"/>
      <c r="C42" s="10" t="s">
        <v>760</v>
      </c>
      <c r="D42" s="14">
        <f>SUM(D41:D41)</f>
        <v>0.01</v>
      </c>
      <c r="E42" s="8"/>
      <c r="F42" s="8"/>
      <c r="G42" s="8"/>
      <c r="H42" s="8"/>
      <c r="I42" s="8"/>
      <c r="J42" s="8"/>
      <c r="K42" s="8"/>
      <c r="L42" s="8"/>
      <c r="M42" s="8"/>
    </row>
    <row r="43" spans="2:13" x14ac:dyDescent="0.2">
      <c r="B43" s="9"/>
      <c r="C43" s="12"/>
      <c r="D43" s="13"/>
      <c r="E43" s="8"/>
      <c r="F43" s="8"/>
      <c r="G43" s="8"/>
      <c r="H43" s="8"/>
      <c r="I43" s="8"/>
      <c r="J43" s="8"/>
      <c r="K43" s="8"/>
      <c r="L43" s="8"/>
      <c r="M43" s="8"/>
    </row>
    <row r="44" spans="2:13" ht="13.5" thickBot="1" x14ac:dyDescent="0.25">
      <c r="B44" s="9"/>
      <c r="C44" s="12"/>
      <c r="D44" s="13"/>
      <c r="E44" s="8"/>
      <c r="F44" s="8"/>
      <c r="G44" s="8"/>
      <c r="H44" s="8"/>
      <c r="I44" s="8"/>
      <c r="J44" s="8"/>
      <c r="K44" s="8"/>
      <c r="L44" s="8"/>
      <c r="M44" s="8"/>
    </row>
    <row r="45" spans="2:13" ht="13.5" thickTop="1" x14ac:dyDescent="0.2">
      <c r="B45" s="9">
        <v>4</v>
      </c>
      <c r="C45" s="10" t="s">
        <v>763</v>
      </c>
      <c r="D45" s="13"/>
      <c r="E45" s="8"/>
      <c r="F45" s="8"/>
      <c r="G45" s="15"/>
      <c r="H45" s="16"/>
      <c r="I45" s="16"/>
      <c r="J45" s="16"/>
      <c r="K45" s="16"/>
      <c r="L45" s="17"/>
      <c r="M45" s="8"/>
    </row>
    <row r="46" spans="2:13" x14ac:dyDescent="0.2">
      <c r="B46" s="9" t="s">
        <v>764</v>
      </c>
      <c r="C46" s="9" t="s">
        <v>765</v>
      </c>
      <c r="D46" s="13">
        <v>6.4999999999999997E-3</v>
      </c>
      <c r="E46" s="8"/>
      <c r="F46" s="8"/>
      <c r="G46" s="18" t="s">
        <v>766</v>
      </c>
      <c r="H46" s="8"/>
      <c r="I46" s="8"/>
      <c r="J46" s="8"/>
      <c r="K46" s="8"/>
      <c r="L46" s="19"/>
      <c r="M46" s="8"/>
    </row>
    <row r="47" spans="2:13" x14ac:dyDescent="0.2">
      <c r="B47" s="9" t="s">
        <v>767</v>
      </c>
      <c r="C47" s="9" t="s">
        <v>768</v>
      </c>
      <c r="D47" s="13">
        <v>0.03</v>
      </c>
      <c r="E47" s="8"/>
      <c r="F47" s="8"/>
      <c r="G47" s="20" t="s">
        <v>769</v>
      </c>
      <c r="H47" s="8"/>
      <c r="I47" s="8"/>
      <c r="J47" s="8"/>
      <c r="K47" s="8"/>
      <c r="L47" s="21">
        <v>320960.3</v>
      </c>
      <c r="M47" s="8"/>
    </row>
    <row r="48" spans="2:13" x14ac:dyDescent="0.2">
      <c r="B48" s="9" t="s">
        <v>770</v>
      </c>
      <c r="C48" s="9" t="s">
        <v>771</v>
      </c>
      <c r="D48" s="13">
        <f>L51</f>
        <v>1.4012664494643107E-2</v>
      </c>
      <c r="E48" s="8"/>
      <c r="F48" s="8"/>
      <c r="G48" s="20" t="s">
        <v>772</v>
      </c>
      <c r="H48" s="8"/>
      <c r="I48" s="8"/>
      <c r="J48" s="8"/>
      <c r="K48" s="8"/>
      <c r="L48" s="21">
        <v>89950.18</v>
      </c>
      <c r="M48" s="8"/>
    </row>
    <row r="49" spans="2:13" x14ac:dyDescent="0.2">
      <c r="B49" s="9" t="s">
        <v>773</v>
      </c>
      <c r="C49" s="22" t="s">
        <v>774</v>
      </c>
      <c r="D49" s="13">
        <v>4.4999999999999998E-2</v>
      </c>
      <c r="E49" s="8"/>
      <c r="F49" s="8"/>
      <c r="G49" s="20" t="s">
        <v>775</v>
      </c>
      <c r="H49" s="8"/>
      <c r="I49" s="8"/>
      <c r="J49" s="8"/>
      <c r="K49" s="8"/>
      <c r="L49" s="23">
        <f>L48/L47</f>
        <v>0.28025328989286213</v>
      </c>
      <c r="M49" s="8"/>
    </row>
    <row r="50" spans="2:13" x14ac:dyDescent="0.2">
      <c r="B50" s="9"/>
      <c r="C50" s="10" t="s">
        <v>776</v>
      </c>
      <c r="D50" s="14">
        <f>SUM(D45:D49)</f>
        <v>9.5512664494643101E-2</v>
      </c>
      <c r="E50" s="8"/>
      <c r="F50" s="8"/>
      <c r="G50" s="20" t="s">
        <v>777</v>
      </c>
      <c r="H50" s="8"/>
      <c r="I50" s="8"/>
      <c r="J50" s="8"/>
      <c r="K50" s="8"/>
      <c r="L50" s="23">
        <v>0.05</v>
      </c>
      <c r="M50" s="8"/>
    </row>
    <row r="51" spans="2:13" x14ac:dyDescent="0.2">
      <c r="B51" s="9"/>
      <c r="C51" s="12"/>
      <c r="D51" s="13"/>
      <c r="E51" s="8"/>
      <c r="F51" s="8"/>
      <c r="G51" s="24" t="s">
        <v>778</v>
      </c>
      <c r="H51" s="25"/>
      <c r="I51" s="25"/>
      <c r="J51" s="25"/>
      <c r="K51" s="25"/>
      <c r="L51" s="26">
        <f>L50*L49</f>
        <v>1.4012664494643107E-2</v>
      </c>
      <c r="M51" s="8"/>
    </row>
    <row r="52" spans="2:13" ht="13.5" thickBot="1" x14ac:dyDescent="0.25">
      <c r="B52" s="9"/>
      <c r="C52" s="12"/>
      <c r="D52" s="13"/>
      <c r="E52" s="8"/>
      <c r="F52" s="8"/>
      <c r="G52" s="27"/>
      <c r="H52" s="28"/>
      <c r="I52" s="28"/>
      <c r="J52" s="28"/>
      <c r="K52" s="28"/>
      <c r="L52" s="29"/>
      <c r="M52" s="8"/>
    </row>
    <row r="53" spans="2:13" ht="13.5" thickTop="1" x14ac:dyDescent="0.2">
      <c r="B53" s="9">
        <v>5</v>
      </c>
      <c r="C53" s="10" t="s">
        <v>779</v>
      </c>
      <c r="D53" s="13"/>
      <c r="E53" s="8"/>
      <c r="F53" s="8"/>
      <c r="G53" s="8"/>
      <c r="H53" s="8"/>
      <c r="I53" s="8"/>
      <c r="J53" s="8"/>
      <c r="K53" s="8"/>
      <c r="L53" s="8"/>
      <c r="M53" s="8"/>
    </row>
    <row r="54" spans="2:13" x14ac:dyDescent="0.2">
      <c r="B54" s="9" t="s">
        <v>780</v>
      </c>
      <c r="C54" s="9" t="s">
        <v>781</v>
      </c>
      <c r="D54" s="13">
        <v>7.0000000000000007E-2</v>
      </c>
      <c r="E54" s="8"/>
      <c r="F54" s="8"/>
      <c r="G54" s="8"/>
      <c r="H54" s="8"/>
      <c r="I54" s="8"/>
      <c r="J54" s="8"/>
      <c r="K54" s="8"/>
      <c r="L54" s="8"/>
      <c r="M54" s="8"/>
    </row>
    <row r="55" spans="2:13" x14ac:dyDescent="0.2">
      <c r="B55" s="9"/>
      <c r="C55" s="10" t="s">
        <v>760</v>
      </c>
      <c r="D55" s="14">
        <f>SUM(D54:D54)</f>
        <v>7.0000000000000007E-2</v>
      </c>
      <c r="E55" s="8"/>
      <c r="F55" s="8"/>
      <c r="G55" s="8"/>
      <c r="H55" s="8"/>
      <c r="I55" s="30"/>
      <c r="J55" s="8"/>
      <c r="K55" s="8"/>
      <c r="L55" s="8"/>
      <c r="M55" s="8"/>
    </row>
    <row r="56" spans="2:13" ht="15.75" customHeight="1" x14ac:dyDescent="0.2">
      <c r="B56" s="371"/>
      <c r="C56" s="371"/>
      <c r="D56" s="31">
        <f>(((1+(D30+D37))*(1+D42)*(1+D55))/(1-D50))-1</f>
        <v>0.24404709256798185</v>
      </c>
      <c r="E56" s="30"/>
      <c r="F56" s="8"/>
      <c r="G56" s="8"/>
      <c r="H56" s="8"/>
      <c r="I56" s="8"/>
      <c r="J56" s="8"/>
      <c r="K56" s="30"/>
      <c r="L56" s="8"/>
      <c r="M56" s="8"/>
    </row>
    <row r="57" spans="2:13" x14ac:dyDescent="0.2">
      <c r="B57" s="8"/>
      <c r="C57" s="8"/>
      <c r="D57" s="32" t="s">
        <v>1177</v>
      </c>
      <c r="E57" s="8"/>
      <c r="F57" s="8"/>
      <c r="G57" s="8"/>
      <c r="H57" s="8"/>
      <c r="I57" s="8"/>
      <c r="J57" s="8"/>
      <c r="K57" s="8"/>
      <c r="L57" s="8"/>
      <c r="M57" s="8"/>
    </row>
    <row r="58" spans="2:13" x14ac:dyDescent="0.2">
      <c r="B58" s="8"/>
      <c r="C58" s="39" t="s">
        <v>782</v>
      </c>
      <c r="E58" s="8"/>
      <c r="F58" s="8"/>
      <c r="G58" s="8"/>
      <c r="H58" s="8"/>
      <c r="I58" s="8"/>
      <c r="J58" s="8"/>
      <c r="K58" s="8"/>
      <c r="L58" s="8"/>
      <c r="M58" s="8"/>
    </row>
    <row r="59" spans="2:13" x14ac:dyDescent="0.2">
      <c r="B59" s="8"/>
      <c r="C59" s="39" t="s">
        <v>783</v>
      </c>
      <c r="E59" s="8"/>
      <c r="F59" s="8"/>
      <c r="G59" s="8"/>
      <c r="H59" s="8"/>
      <c r="I59" s="8"/>
      <c r="J59" s="8"/>
      <c r="K59" s="8"/>
      <c r="L59" s="8"/>
      <c r="M59" s="8"/>
    </row>
    <row r="60" spans="2:13" x14ac:dyDescent="0.2">
      <c r="B60" s="8"/>
      <c r="C60" s="39" t="s">
        <v>785</v>
      </c>
      <c r="E60" s="8"/>
      <c r="F60" s="8"/>
      <c r="G60" s="8"/>
      <c r="H60" s="8"/>
      <c r="I60" s="8"/>
      <c r="J60" s="8"/>
      <c r="K60" s="8"/>
      <c r="L60" s="8"/>
      <c r="M60" s="8"/>
    </row>
    <row r="61" spans="2:13" ht="14.25" x14ac:dyDescent="0.2">
      <c r="C61" s="39" t="s">
        <v>784</v>
      </c>
      <c r="E61" s="33"/>
      <c r="F61" s="33"/>
      <c r="H61" s="34"/>
      <c r="I61" s="35"/>
      <c r="J61" s="8"/>
      <c r="K61" s="8"/>
      <c r="L61" s="8"/>
      <c r="M61" s="8"/>
    </row>
    <row r="62" spans="2:13" x14ac:dyDescent="0.2">
      <c r="C62" s="39"/>
      <c r="E62" s="36"/>
      <c r="F62" s="36"/>
      <c r="H62" s="37"/>
      <c r="I62" s="35"/>
      <c r="J62" s="8"/>
      <c r="K62" s="8"/>
      <c r="L62" s="8"/>
      <c r="M62" s="8"/>
    </row>
    <row r="63" spans="2:13" x14ac:dyDescent="0.2">
      <c r="C63" s="39"/>
      <c r="E63" s="36"/>
      <c r="F63" s="36"/>
      <c r="H63" s="37"/>
      <c r="I63" s="35"/>
      <c r="J63" s="8"/>
      <c r="K63" s="8"/>
      <c r="L63" s="8"/>
      <c r="M63" s="8"/>
    </row>
    <row r="64" spans="2:13" x14ac:dyDescent="0.2">
      <c r="B64" s="36"/>
      <c r="C64" s="36"/>
      <c r="D64" s="36"/>
      <c r="E64" s="36"/>
      <c r="F64" s="36"/>
      <c r="G64" s="36"/>
      <c r="H64" s="36"/>
      <c r="I64" s="38"/>
      <c r="J64" s="8"/>
      <c r="K64" s="8"/>
      <c r="L64" s="8"/>
      <c r="M64" s="8"/>
    </row>
    <row r="65" spans="2:13" x14ac:dyDescent="0.2">
      <c r="B65" s="8"/>
      <c r="C65" s="8"/>
      <c r="D65" s="8"/>
      <c r="E65" s="8"/>
      <c r="F65" s="8"/>
      <c r="G65" s="8"/>
      <c r="H65" s="8"/>
      <c r="I65" s="8"/>
      <c r="J65" s="8"/>
      <c r="K65" s="8"/>
      <c r="L65" s="8"/>
      <c r="M65" s="8"/>
    </row>
    <row r="66" spans="2:13" x14ac:dyDescent="0.2">
      <c r="B66" s="8"/>
      <c r="C66" s="8"/>
      <c r="D66" s="8"/>
      <c r="E66" s="8"/>
      <c r="F66" s="8"/>
      <c r="G66" s="8"/>
      <c r="H66" s="8"/>
      <c r="I66" s="8"/>
      <c r="J66" s="8"/>
      <c r="K66" s="8"/>
      <c r="L66" s="8"/>
      <c r="M66" s="8"/>
    </row>
  </sheetData>
  <sheetProtection selectLockedCells="1" selectUnlockedCells="1"/>
  <mergeCells count="5">
    <mergeCell ref="B8:D8"/>
    <mergeCell ref="B9:C11"/>
    <mergeCell ref="D9:D11"/>
    <mergeCell ref="C14:D14"/>
    <mergeCell ref="B56:C56"/>
  </mergeCells>
  <printOptions horizontalCentered="1"/>
  <pageMargins left="0.51181102362204722" right="0.51181102362204722" top="0.78740157480314965" bottom="0.78740157480314965" header="0.51181102362204722" footer="0.51181102362204722"/>
  <pageSetup paperSize="9" scale="97"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76A02-D4FA-46CF-97E2-7E02E69B088A}">
  <dimension ref="A2:D365"/>
  <sheetViews>
    <sheetView showGridLines="0" workbookViewId="0">
      <selection activeCell="K9" sqref="K9"/>
    </sheetView>
  </sheetViews>
  <sheetFormatPr defaultRowHeight="12.75" x14ac:dyDescent="0.2"/>
  <cols>
    <col min="1" max="1" width="10.28515625" style="5" customWidth="1"/>
    <col min="2" max="2" width="129.85546875" style="5" customWidth="1"/>
    <col min="3" max="3" width="14.5703125" style="6" customWidth="1"/>
    <col min="4" max="4" width="13.42578125" style="183" customWidth="1"/>
    <col min="5" max="16384" width="9.140625" style="5"/>
  </cols>
  <sheetData>
    <row r="2" spans="1:4" x14ac:dyDescent="0.2">
      <c r="A2" s="1"/>
      <c r="B2" s="40"/>
      <c r="C2" s="3"/>
      <c r="D2" s="4"/>
    </row>
    <row r="3" spans="1:4" x14ac:dyDescent="0.2">
      <c r="A3" s="42"/>
      <c r="B3" s="43"/>
      <c r="C3" s="45"/>
      <c r="D3" s="46"/>
    </row>
    <row r="4" spans="1:4" ht="19.5" x14ac:dyDescent="0.25">
      <c r="A4" s="42"/>
      <c r="B4" s="168" t="s">
        <v>1192</v>
      </c>
      <c r="C4" s="45"/>
      <c r="D4" s="46"/>
    </row>
    <row r="5" spans="1:4" x14ac:dyDescent="0.2">
      <c r="A5" s="42"/>
      <c r="B5" s="166" t="s">
        <v>1193</v>
      </c>
      <c r="C5" s="45"/>
      <c r="D5" s="46"/>
    </row>
    <row r="6" spans="1:4" x14ac:dyDescent="0.2">
      <c r="A6" s="42"/>
      <c r="B6" s="43"/>
      <c r="C6" s="184"/>
      <c r="D6" s="193"/>
    </row>
    <row r="7" spans="1:4" x14ac:dyDescent="0.2">
      <c r="A7" s="42"/>
      <c r="C7" s="184"/>
      <c r="D7" s="193"/>
    </row>
    <row r="8" spans="1:4" x14ac:dyDescent="0.2">
      <c r="A8" s="42"/>
      <c r="B8" s="48"/>
      <c r="C8" s="185"/>
      <c r="D8" s="194"/>
    </row>
    <row r="9" spans="1:4" x14ac:dyDescent="0.2">
      <c r="A9" s="42"/>
      <c r="C9" s="185"/>
      <c r="D9" s="194"/>
    </row>
    <row r="10" spans="1:4" x14ac:dyDescent="0.2">
      <c r="A10" s="42"/>
      <c r="C10" s="185"/>
      <c r="D10" s="194"/>
    </row>
    <row r="11" spans="1:4" ht="23.25" x14ac:dyDescent="0.35">
      <c r="A11" s="42"/>
      <c r="B11" s="47" t="s">
        <v>1188</v>
      </c>
      <c r="C11" s="45"/>
      <c r="D11" s="46"/>
    </row>
    <row r="12" spans="1:4" x14ac:dyDescent="0.2">
      <c r="A12" s="42"/>
      <c r="B12" s="49" t="s">
        <v>788</v>
      </c>
      <c r="C12" s="45"/>
      <c r="D12" s="46"/>
    </row>
    <row r="13" spans="1:4" x14ac:dyDescent="0.2">
      <c r="A13" s="42"/>
      <c r="B13" s="49" t="s">
        <v>789</v>
      </c>
      <c r="C13" s="45"/>
      <c r="D13" s="46"/>
    </row>
    <row r="14" spans="1:4" x14ac:dyDescent="0.2">
      <c r="A14" s="42"/>
      <c r="B14" s="49"/>
      <c r="C14" s="45"/>
      <c r="D14" s="46"/>
    </row>
    <row r="15" spans="1:4" x14ac:dyDescent="0.2">
      <c r="A15" s="171" t="s">
        <v>716</v>
      </c>
      <c r="B15" s="172" t="s">
        <v>0</v>
      </c>
      <c r="C15" s="186" t="s">
        <v>1189</v>
      </c>
      <c r="D15" s="195" t="s">
        <v>1190</v>
      </c>
    </row>
    <row r="16" spans="1:4" x14ac:dyDescent="0.2">
      <c r="A16" s="173"/>
      <c r="B16" s="170"/>
      <c r="C16" s="189" t="s">
        <v>1183</v>
      </c>
      <c r="D16" s="190" t="s">
        <v>1191</v>
      </c>
    </row>
    <row r="17" spans="1:4" x14ac:dyDescent="0.2">
      <c r="A17" s="174" t="s">
        <v>993</v>
      </c>
      <c r="B17" s="198" t="s">
        <v>404</v>
      </c>
      <c r="C17" s="188">
        <v>33575</v>
      </c>
      <c r="D17" s="196">
        <f t="shared" ref="D17:D80" si="0">C17/C$357</f>
        <v>8.408679218949669E-2</v>
      </c>
    </row>
    <row r="18" spans="1:4" x14ac:dyDescent="0.2">
      <c r="A18" s="174" t="s">
        <v>797</v>
      </c>
      <c r="B18" s="199" t="s">
        <v>17</v>
      </c>
      <c r="C18" s="187">
        <v>20748.945</v>
      </c>
      <c r="D18" s="196">
        <f t="shared" si="0"/>
        <v>5.1964623272264969E-2</v>
      </c>
    </row>
    <row r="19" spans="1:4" x14ac:dyDescent="0.2">
      <c r="A19" s="174" t="s">
        <v>795</v>
      </c>
      <c r="B19" s="199" t="s">
        <v>11</v>
      </c>
      <c r="C19" s="187">
        <v>16144.9</v>
      </c>
      <c r="D19" s="196">
        <f t="shared" si="0"/>
        <v>4.043403875562785E-2</v>
      </c>
    </row>
    <row r="20" spans="1:4" ht="25.5" x14ac:dyDescent="0.2">
      <c r="A20" s="174" t="s">
        <v>831</v>
      </c>
      <c r="B20" s="199" t="s">
        <v>70</v>
      </c>
      <c r="C20" s="187">
        <v>13699.125</v>
      </c>
      <c r="D20" s="196">
        <f t="shared" si="0"/>
        <v>3.4308726047742037E-2</v>
      </c>
    </row>
    <row r="21" spans="1:4" ht="25.5" x14ac:dyDescent="0.2">
      <c r="A21" s="174" t="s">
        <v>885</v>
      </c>
      <c r="B21" s="199" t="s">
        <v>188</v>
      </c>
      <c r="C21" s="187">
        <v>10090.959999999999</v>
      </c>
      <c r="D21" s="196">
        <f t="shared" si="0"/>
        <v>2.5272269739762425E-2</v>
      </c>
    </row>
    <row r="22" spans="1:4" ht="25.5" x14ac:dyDescent="0.2">
      <c r="A22" s="174" t="s">
        <v>922</v>
      </c>
      <c r="B22" s="199" t="s">
        <v>258</v>
      </c>
      <c r="C22" s="187">
        <v>9522.6</v>
      </c>
      <c r="D22" s="196">
        <f t="shared" si="0"/>
        <v>2.3848842510906961E-2</v>
      </c>
    </row>
    <row r="23" spans="1:4" x14ac:dyDescent="0.2">
      <c r="A23" s="174" t="s">
        <v>883</v>
      </c>
      <c r="B23" s="199" t="s">
        <v>186</v>
      </c>
      <c r="C23" s="187">
        <v>7065.15</v>
      </c>
      <c r="D23" s="196">
        <f t="shared" si="0"/>
        <v>1.7694290389802605E-2</v>
      </c>
    </row>
    <row r="24" spans="1:4" x14ac:dyDescent="0.2">
      <c r="A24" s="174" t="s">
        <v>840</v>
      </c>
      <c r="B24" s="199" t="s">
        <v>88</v>
      </c>
      <c r="C24" s="187">
        <v>7016.32</v>
      </c>
      <c r="D24" s="196">
        <f t="shared" si="0"/>
        <v>1.7571998265823063E-2</v>
      </c>
    </row>
    <row r="25" spans="1:4" ht="25.5" x14ac:dyDescent="0.2">
      <c r="A25" s="174" t="s">
        <v>834</v>
      </c>
      <c r="B25" s="199" t="s">
        <v>76</v>
      </c>
      <c r="C25" s="187">
        <v>6421.2</v>
      </c>
      <c r="D25" s="196">
        <f t="shared" si="0"/>
        <v>1.6081552047868833E-2</v>
      </c>
    </row>
    <row r="26" spans="1:4" ht="25.5" x14ac:dyDescent="0.2">
      <c r="A26" s="174" t="s">
        <v>1069</v>
      </c>
      <c r="B26" s="199" t="s">
        <v>549</v>
      </c>
      <c r="C26" s="187">
        <v>6409.62</v>
      </c>
      <c r="D26" s="196">
        <f t="shared" si="0"/>
        <v>1.6052550557070493E-2</v>
      </c>
    </row>
    <row r="27" spans="1:4" x14ac:dyDescent="0.2">
      <c r="A27" s="191" t="s">
        <v>918</v>
      </c>
      <c r="B27" s="200" t="s">
        <v>250</v>
      </c>
      <c r="C27" s="192">
        <v>6235.98</v>
      </c>
      <c r="D27" s="196">
        <f t="shared" si="0"/>
        <v>1.5617678461887045E-2</v>
      </c>
    </row>
    <row r="28" spans="1:4" x14ac:dyDescent="0.2">
      <c r="A28" s="174" t="s">
        <v>836</v>
      </c>
      <c r="B28" s="199" t="s">
        <v>80</v>
      </c>
      <c r="C28" s="187">
        <v>5938.4000000000005</v>
      </c>
      <c r="D28" s="196">
        <f t="shared" si="0"/>
        <v>1.4872405263979364E-2</v>
      </c>
    </row>
    <row r="29" spans="1:4" ht="25.5" x14ac:dyDescent="0.2">
      <c r="A29" s="174" t="s">
        <v>887</v>
      </c>
      <c r="B29" s="199" t="s">
        <v>192</v>
      </c>
      <c r="C29" s="187">
        <v>5519.46</v>
      </c>
      <c r="D29" s="196">
        <f t="shared" si="0"/>
        <v>1.38231924353906E-2</v>
      </c>
    </row>
    <row r="30" spans="1:4" x14ac:dyDescent="0.2">
      <c r="A30" s="174" t="s">
        <v>983</v>
      </c>
      <c r="B30" s="199" t="s">
        <v>384</v>
      </c>
      <c r="C30" s="187">
        <v>5133.4639999999999</v>
      </c>
      <c r="D30" s="196">
        <f t="shared" si="0"/>
        <v>1.2856486093231942E-2</v>
      </c>
    </row>
    <row r="31" spans="1:4" ht="25.5" x14ac:dyDescent="0.2">
      <c r="A31" s="174" t="s">
        <v>1078</v>
      </c>
      <c r="B31" s="199" t="s">
        <v>568</v>
      </c>
      <c r="C31" s="187">
        <v>4935.915</v>
      </c>
      <c r="D31" s="196">
        <f t="shared" si="0"/>
        <v>1.2361735186002072E-2</v>
      </c>
    </row>
    <row r="32" spans="1:4" ht="25.5" x14ac:dyDescent="0.2">
      <c r="A32" s="174" t="s">
        <v>813</v>
      </c>
      <c r="B32" s="199" t="s">
        <v>117</v>
      </c>
      <c r="C32" s="187">
        <v>4741.24</v>
      </c>
      <c r="D32" s="196">
        <f t="shared" si="0"/>
        <v>1.1874182058094691E-2</v>
      </c>
    </row>
    <row r="33" spans="1:4" x14ac:dyDescent="0.2">
      <c r="A33" s="174" t="s">
        <v>920</v>
      </c>
      <c r="B33" s="199" t="s">
        <v>254</v>
      </c>
      <c r="C33" s="187">
        <v>4706.3999999999996</v>
      </c>
      <c r="D33" s="196">
        <f t="shared" si="0"/>
        <v>1.1786927141046826E-2</v>
      </c>
    </row>
    <row r="34" spans="1:4" ht="25.5" x14ac:dyDescent="0.2">
      <c r="A34" s="174" t="s">
        <v>1067</v>
      </c>
      <c r="B34" s="199" t="s">
        <v>545</v>
      </c>
      <c r="C34" s="187">
        <v>4697.0627999999997</v>
      </c>
      <c r="D34" s="196">
        <f t="shared" si="0"/>
        <v>1.1763542622922276E-2</v>
      </c>
    </row>
    <row r="35" spans="1:4" ht="25.5" x14ac:dyDescent="0.2">
      <c r="A35" s="174" t="s">
        <v>868</v>
      </c>
      <c r="B35" s="199" t="s">
        <v>154</v>
      </c>
      <c r="C35" s="187">
        <v>4426.46</v>
      </c>
      <c r="D35" s="196">
        <f t="shared" si="0"/>
        <v>1.1085832379899315E-2</v>
      </c>
    </row>
    <row r="36" spans="1:4" x14ac:dyDescent="0.2">
      <c r="A36" s="174" t="s">
        <v>967</v>
      </c>
      <c r="B36" s="199" t="s">
        <v>358</v>
      </c>
      <c r="C36" s="187">
        <v>4240.0600000000004</v>
      </c>
      <c r="D36" s="196">
        <f t="shared" si="0"/>
        <v>1.061900354701407E-2</v>
      </c>
    </row>
    <row r="37" spans="1:4" x14ac:dyDescent="0.2">
      <c r="A37" s="174" t="s">
        <v>796</v>
      </c>
      <c r="B37" s="199" t="s">
        <v>14</v>
      </c>
      <c r="C37" s="187">
        <v>4182.75</v>
      </c>
      <c r="D37" s="196">
        <f t="shared" si="0"/>
        <v>1.047547371647408E-2</v>
      </c>
    </row>
    <row r="38" spans="1:4" x14ac:dyDescent="0.2">
      <c r="A38" s="174" t="s">
        <v>972</v>
      </c>
      <c r="B38" s="199" t="s">
        <v>362</v>
      </c>
      <c r="C38" s="187">
        <v>4150.7999999999993</v>
      </c>
      <c r="D38" s="196">
        <f t="shared" si="0"/>
        <v>1.0395456649893159E-2</v>
      </c>
    </row>
    <row r="39" spans="1:4" ht="25.5" x14ac:dyDescent="0.2">
      <c r="A39" s="174" t="s">
        <v>991</v>
      </c>
      <c r="B39" s="199" t="s">
        <v>400</v>
      </c>
      <c r="C39" s="187">
        <v>4066.76</v>
      </c>
      <c r="D39" s="196">
        <f t="shared" si="0"/>
        <v>1.0184982963650262E-2</v>
      </c>
    </row>
    <row r="40" spans="1:4" x14ac:dyDescent="0.2">
      <c r="A40" s="174" t="s">
        <v>1091</v>
      </c>
      <c r="B40" s="199" t="s">
        <v>596</v>
      </c>
      <c r="C40" s="187">
        <v>4000.56</v>
      </c>
      <c r="D40" s="196">
        <f t="shared" si="0"/>
        <v>1.0019188603473205E-2</v>
      </c>
    </row>
    <row r="41" spans="1:4" ht="25.5" x14ac:dyDescent="0.2">
      <c r="A41" s="174" t="s">
        <v>837</v>
      </c>
      <c r="B41" s="199" t="s">
        <v>82</v>
      </c>
      <c r="C41" s="187">
        <v>3750.2552999999998</v>
      </c>
      <c r="D41" s="196">
        <f t="shared" si="0"/>
        <v>9.3923138665274325E-3</v>
      </c>
    </row>
    <row r="42" spans="1:4" x14ac:dyDescent="0.2">
      <c r="A42" s="174" t="s">
        <v>1017</v>
      </c>
      <c r="B42" s="199" t="s">
        <v>424</v>
      </c>
      <c r="C42" s="187">
        <v>3645</v>
      </c>
      <c r="D42" s="196">
        <f t="shared" si="0"/>
        <v>9.1287075958515398E-3</v>
      </c>
    </row>
    <row r="43" spans="1:4" ht="25.5" x14ac:dyDescent="0.2">
      <c r="A43" s="174" t="s">
        <v>912</v>
      </c>
      <c r="B43" s="199" t="s">
        <v>238</v>
      </c>
      <c r="C43" s="187">
        <v>3570</v>
      </c>
      <c r="D43" s="196">
        <f t="shared" si="0"/>
        <v>8.9408741062249643E-3</v>
      </c>
    </row>
    <row r="44" spans="1:4" x14ac:dyDescent="0.2">
      <c r="A44" s="174" t="s">
        <v>1043</v>
      </c>
      <c r="B44" s="199" t="s">
        <v>490</v>
      </c>
      <c r="C44" s="187">
        <v>3360</v>
      </c>
      <c r="D44" s="196">
        <f t="shared" si="0"/>
        <v>8.4149403352705553E-3</v>
      </c>
    </row>
    <row r="45" spans="1:4" x14ac:dyDescent="0.2">
      <c r="A45" s="191" t="s">
        <v>1132</v>
      </c>
      <c r="B45" s="200" t="s">
        <v>689</v>
      </c>
      <c r="C45" s="192">
        <v>3198.0160000000005</v>
      </c>
      <c r="D45" s="196">
        <f t="shared" si="0"/>
        <v>8.0092600688216071E-3</v>
      </c>
    </row>
    <row r="46" spans="1:4" x14ac:dyDescent="0.2">
      <c r="A46" s="174" t="s">
        <v>990</v>
      </c>
      <c r="B46" s="199" t="s">
        <v>398</v>
      </c>
      <c r="C46" s="187">
        <v>3172.4718000000003</v>
      </c>
      <c r="D46" s="196">
        <f t="shared" si="0"/>
        <v>7.9452859858120187E-3</v>
      </c>
    </row>
    <row r="47" spans="1:4" ht="25.5" x14ac:dyDescent="0.2">
      <c r="A47" s="174" t="s">
        <v>857</v>
      </c>
      <c r="B47" s="199" t="s">
        <v>129</v>
      </c>
      <c r="C47" s="187">
        <v>3146.78</v>
      </c>
      <c r="D47" s="196">
        <f t="shared" si="0"/>
        <v>7.8809422464948438E-3</v>
      </c>
    </row>
    <row r="48" spans="1:4" x14ac:dyDescent="0.2">
      <c r="A48" s="174" t="s">
        <v>1170</v>
      </c>
      <c r="B48" s="199" t="s">
        <v>1166</v>
      </c>
      <c r="C48" s="187">
        <v>3110</v>
      </c>
      <c r="D48" s="196">
        <f t="shared" si="0"/>
        <v>7.7888287031819721E-3</v>
      </c>
    </row>
    <row r="49" spans="1:4" ht="25.5" x14ac:dyDescent="0.2">
      <c r="A49" s="174" t="s">
        <v>1086</v>
      </c>
      <c r="B49" s="199" t="s">
        <v>584</v>
      </c>
      <c r="C49" s="187">
        <v>3096.0328</v>
      </c>
      <c r="D49" s="196">
        <f t="shared" si="0"/>
        <v>7.7538485976311406E-3</v>
      </c>
    </row>
    <row r="50" spans="1:4" ht="25.5" x14ac:dyDescent="0.2">
      <c r="A50" s="174" t="s">
        <v>919</v>
      </c>
      <c r="B50" s="199" t="s">
        <v>252</v>
      </c>
      <c r="C50" s="187">
        <v>3074.2597000000001</v>
      </c>
      <c r="D50" s="196">
        <f t="shared" si="0"/>
        <v>7.6993190329246296E-3</v>
      </c>
    </row>
    <row r="51" spans="1:4" x14ac:dyDescent="0.2">
      <c r="A51" s="174" t="s">
        <v>994</v>
      </c>
      <c r="B51" s="199" t="s">
        <v>406</v>
      </c>
      <c r="C51" s="187">
        <v>3053.4</v>
      </c>
      <c r="D51" s="196">
        <f t="shared" si="0"/>
        <v>7.6470770296771171E-3</v>
      </c>
    </row>
    <row r="52" spans="1:4" ht="25.5" x14ac:dyDescent="0.2">
      <c r="A52" s="174" t="s">
        <v>921</v>
      </c>
      <c r="B52" s="199" t="s">
        <v>256</v>
      </c>
      <c r="C52" s="187">
        <v>3036.2</v>
      </c>
      <c r="D52" s="196">
        <f t="shared" si="0"/>
        <v>7.6040005493894216E-3</v>
      </c>
    </row>
    <row r="53" spans="1:4" x14ac:dyDescent="0.2">
      <c r="A53" s="174" t="s">
        <v>1014</v>
      </c>
      <c r="B53" s="199" t="s">
        <v>418</v>
      </c>
      <c r="C53" s="187">
        <v>2976</v>
      </c>
      <c r="D53" s="196">
        <f t="shared" si="0"/>
        <v>7.4532328683824915E-3</v>
      </c>
    </row>
    <row r="54" spans="1:4" x14ac:dyDescent="0.2">
      <c r="A54" s="174" t="s">
        <v>839</v>
      </c>
      <c r="B54" s="199" t="s">
        <v>86</v>
      </c>
      <c r="C54" s="187">
        <v>2786.4749999999999</v>
      </c>
      <c r="D54" s="196">
        <f t="shared" si="0"/>
        <v>6.9785776400961364E-3</v>
      </c>
    </row>
    <row r="55" spans="1:4" x14ac:dyDescent="0.2">
      <c r="A55" s="174" t="s">
        <v>1126</v>
      </c>
      <c r="B55" s="199" t="s">
        <v>677</v>
      </c>
      <c r="C55" s="187">
        <v>2723.0528000000004</v>
      </c>
      <c r="D55" s="196">
        <f t="shared" si="0"/>
        <v>6.8197401314855433E-3</v>
      </c>
    </row>
    <row r="56" spans="1:4" x14ac:dyDescent="0.2">
      <c r="A56" s="174" t="s">
        <v>871</v>
      </c>
      <c r="B56" s="199" t="s">
        <v>158</v>
      </c>
      <c r="C56" s="187">
        <v>2685.6784000000002</v>
      </c>
      <c r="D56" s="196">
        <f t="shared" si="0"/>
        <v>6.7261379451562173E-3</v>
      </c>
    </row>
    <row r="57" spans="1:4" x14ac:dyDescent="0.2">
      <c r="A57" s="174" t="s">
        <v>1099</v>
      </c>
      <c r="B57" s="199" t="s">
        <v>617</v>
      </c>
      <c r="C57" s="187">
        <v>2630.85</v>
      </c>
      <c r="D57" s="196">
        <f t="shared" si="0"/>
        <v>6.5888231491209931E-3</v>
      </c>
    </row>
    <row r="58" spans="1:4" ht="25.5" x14ac:dyDescent="0.2">
      <c r="A58" s="191" t="s">
        <v>855</v>
      </c>
      <c r="B58" s="200" t="s">
        <v>121</v>
      </c>
      <c r="C58" s="192">
        <v>2626.94</v>
      </c>
      <c r="D58" s="196">
        <f t="shared" si="0"/>
        <v>6.5790307631951282E-3</v>
      </c>
    </row>
    <row r="59" spans="1:4" ht="25.5" x14ac:dyDescent="0.2">
      <c r="A59" s="174" t="s">
        <v>964</v>
      </c>
      <c r="B59" s="199" t="s">
        <v>349</v>
      </c>
      <c r="C59" s="187">
        <v>2606.7999999999997</v>
      </c>
      <c r="D59" s="196">
        <f t="shared" si="0"/>
        <v>6.5285912101140714E-3</v>
      </c>
    </row>
    <row r="60" spans="1:4" ht="25.5" x14ac:dyDescent="0.2">
      <c r="A60" s="174" t="s">
        <v>1168</v>
      </c>
      <c r="B60" s="199" t="s">
        <v>1164</v>
      </c>
      <c r="C60" s="187">
        <v>2488</v>
      </c>
      <c r="D60" s="196">
        <f t="shared" si="0"/>
        <v>6.231062962545577E-3</v>
      </c>
    </row>
    <row r="61" spans="1:4" x14ac:dyDescent="0.2">
      <c r="A61" s="191" t="s">
        <v>882</v>
      </c>
      <c r="B61" s="200" t="s">
        <v>184</v>
      </c>
      <c r="C61" s="192">
        <v>2458.23</v>
      </c>
      <c r="D61" s="196">
        <f t="shared" si="0"/>
        <v>6.1565055893964687E-3</v>
      </c>
    </row>
    <row r="62" spans="1:4" x14ac:dyDescent="0.2">
      <c r="A62" s="174" t="s">
        <v>989</v>
      </c>
      <c r="B62" s="199" t="s">
        <v>396</v>
      </c>
      <c r="C62" s="187">
        <v>2319.2399999999998</v>
      </c>
      <c r="D62" s="196">
        <f t="shared" si="0"/>
        <v>5.8084125664204997E-3</v>
      </c>
    </row>
    <row r="63" spans="1:4" x14ac:dyDescent="0.2">
      <c r="A63" s="174" t="s">
        <v>1125</v>
      </c>
      <c r="B63" s="199" t="s">
        <v>675</v>
      </c>
      <c r="C63" s="187">
        <v>2259.7399999999998</v>
      </c>
      <c r="D63" s="196">
        <f t="shared" si="0"/>
        <v>5.6593979979834173E-3</v>
      </c>
    </row>
    <row r="64" spans="1:4" x14ac:dyDescent="0.2">
      <c r="A64" s="174" t="s">
        <v>975</v>
      </c>
      <c r="B64" s="199" t="s">
        <v>368</v>
      </c>
      <c r="C64" s="187">
        <v>2220.9999999999995</v>
      </c>
      <c r="D64" s="196">
        <f t="shared" si="0"/>
        <v>5.5623757394749696E-3</v>
      </c>
    </row>
    <row r="65" spans="1:4" x14ac:dyDescent="0.2">
      <c r="A65" s="174" t="s">
        <v>773</v>
      </c>
      <c r="B65" s="199" t="s">
        <v>657</v>
      </c>
      <c r="C65" s="187">
        <v>2175.3138000000004</v>
      </c>
      <c r="D65" s="196">
        <f t="shared" si="0"/>
        <v>5.4479570944912696E-3</v>
      </c>
    </row>
    <row r="66" spans="1:4" x14ac:dyDescent="0.2">
      <c r="A66" s="174" t="s">
        <v>1010</v>
      </c>
      <c r="B66" s="199" t="s">
        <v>416</v>
      </c>
      <c r="C66" s="187">
        <v>2136</v>
      </c>
      <c r="D66" s="196">
        <f t="shared" si="0"/>
        <v>5.3494977845648523E-3</v>
      </c>
    </row>
    <row r="67" spans="1:4" x14ac:dyDescent="0.2">
      <c r="A67" s="174" t="s">
        <v>1144</v>
      </c>
      <c r="B67" s="199" t="s">
        <v>707</v>
      </c>
      <c r="C67" s="187">
        <v>2133.1</v>
      </c>
      <c r="D67" s="196">
        <f t="shared" si="0"/>
        <v>5.3422348896326249E-3</v>
      </c>
    </row>
    <row r="68" spans="1:4" x14ac:dyDescent="0.2">
      <c r="A68" s="174" t="s">
        <v>1039</v>
      </c>
      <c r="B68" s="199" t="s">
        <v>480</v>
      </c>
      <c r="C68" s="187">
        <v>2069.6</v>
      </c>
      <c r="D68" s="196">
        <f t="shared" si="0"/>
        <v>5.1832025350821249E-3</v>
      </c>
    </row>
    <row r="69" spans="1:4" x14ac:dyDescent="0.2">
      <c r="A69" s="174" t="s">
        <v>984</v>
      </c>
      <c r="B69" s="199" t="s">
        <v>386</v>
      </c>
      <c r="C69" s="187">
        <v>2063.0864999999999</v>
      </c>
      <c r="D69" s="196">
        <f t="shared" si="0"/>
        <v>5.1668898226196885E-3</v>
      </c>
    </row>
    <row r="70" spans="1:4" x14ac:dyDescent="0.2">
      <c r="A70" s="174" t="s">
        <v>770</v>
      </c>
      <c r="B70" s="199" t="s">
        <v>655</v>
      </c>
      <c r="C70" s="187">
        <v>2034.1133999999997</v>
      </c>
      <c r="D70" s="196">
        <f t="shared" si="0"/>
        <v>5.0943282429090258E-3</v>
      </c>
    </row>
    <row r="71" spans="1:4" x14ac:dyDescent="0.2">
      <c r="A71" s="191" t="s">
        <v>1123</v>
      </c>
      <c r="B71" s="200" t="s">
        <v>671</v>
      </c>
      <c r="C71" s="192">
        <v>1997.94</v>
      </c>
      <c r="D71" s="196">
        <f t="shared" si="0"/>
        <v>5.0037338968602534E-3</v>
      </c>
    </row>
    <row r="72" spans="1:4" ht="25.5" x14ac:dyDescent="0.2">
      <c r="A72" s="174" t="s">
        <v>856</v>
      </c>
      <c r="B72" s="199" t="s">
        <v>124</v>
      </c>
      <c r="C72" s="187">
        <v>1989.02</v>
      </c>
      <c r="D72" s="196">
        <f t="shared" si="0"/>
        <v>4.9813942338273326E-3</v>
      </c>
    </row>
    <row r="73" spans="1:4" x14ac:dyDescent="0.2">
      <c r="A73" s="174" t="s">
        <v>968</v>
      </c>
      <c r="B73" s="199" t="s">
        <v>356</v>
      </c>
      <c r="C73" s="187">
        <v>1981.5743999999997</v>
      </c>
      <c r="D73" s="196">
        <f t="shared" si="0"/>
        <v>4.9627471267558176E-3</v>
      </c>
    </row>
    <row r="74" spans="1:4" x14ac:dyDescent="0.2">
      <c r="A74" s="174" t="s">
        <v>925</v>
      </c>
      <c r="B74" s="199" t="s">
        <v>264</v>
      </c>
      <c r="C74" s="187">
        <v>1823.75</v>
      </c>
      <c r="D74" s="196">
        <f t="shared" si="0"/>
        <v>4.5674843560862127E-3</v>
      </c>
    </row>
    <row r="75" spans="1:4" x14ac:dyDescent="0.2">
      <c r="A75" s="174" t="s">
        <v>1118</v>
      </c>
      <c r="B75" s="199" t="s">
        <v>661</v>
      </c>
      <c r="C75" s="187">
        <v>1800.0047999999997</v>
      </c>
      <c r="D75" s="196">
        <f t="shared" si="0"/>
        <v>4.5080157723811328E-3</v>
      </c>
    </row>
    <row r="76" spans="1:4" ht="25.5" x14ac:dyDescent="0.2">
      <c r="A76" s="191" t="s">
        <v>1117</v>
      </c>
      <c r="B76" s="200" t="s">
        <v>659</v>
      </c>
      <c r="C76" s="192">
        <v>1671.63</v>
      </c>
      <c r="D76" s="196">
        <f t="shared" si="0"/>
        <v>4.186507950192952E-3</v>
      </c>
    </row>
    <row r="77" spans="1:4" ht="25.5" x14ac:dyDescent="0.2">
      <c r="A77" s="174" t="s">
        <v>1018</v>
      </c>
      <c r="B77" s="199" t="s">
        <v>427</v>
      </c>
      <c r="C77" s="187">
        <v>1610.6</v>
      </c>
      <c r="D77" s="196">
        <f t="shared" si="0"/>
        <v>4.0336615785674865E-3</v>
      </c>
    </row>
    <row r="78" spans="1:4" ht="25.5" x14ac:dyDescent="0.2">
      <c r="A78" s="174" t="s">
        <v>858</v>
      </c>
      <c r="B78" s="199" t="s">
        <v>132</v>
      </c>
      <c r="C78" s="187">
        <v>1576</v>
      </c>
      <c r="D78" s="196">
        <f t="shared" si="0"/>
        <v>3.9470077286864269E-3</v>
      </c>
    </row>
    <row r="79" spans="1:4" x14ac:dyDescent="0.2">
      <c r="A79" s="191" t="s">
        <v>1169</v>
      </c>
      <c r="B79" s="200" t="s">
        <v>1165</v>
      </c>
      <c r="C79" s="192">
        <v>1555</v>
      </c>
      <c r="D79" s="196">
        <f t="shared" si="0"/>
        <v>3.894414351590986E-3</v>
      </c>
    </row>
    <row r="80" spans="1:4" x14ac:dyDescent="0.2">
      <c r="A80" s="174" t="s">
        <v>1171</v>
      </c>
      <c r="B80" s="199" t="s">
        <v>1167</v>
      </c>
      <c r="C80" s="187">
        <v>1555</v>
      </c>
      <c r="D80" s="196">
        <f t="shared" si="0"/>
        <v>3.894414351590986E-3</v>
      </c>
    </row>
    <row r="81" spans="1:4" x14ac:dyDescent="0.2">
      <c r="A81" s="191" t="s">
        <v>1070</v>
      </c>
      <c r="B81" s="200" t="s">
        <v>551</v>
      </c>
      <c r="C81" s="192">
        <v>1554.84</v>
      </c>
      <c r="D81" s="196">
        <f t="shared" ref="D81:D144" si="1">C81/C$357</f>
        <v>3.8940136401464489E-3</v>
      </c>
    </row>
    <row r="82" spans="1:4" x14ac:dyDescent="0.2">
      <c r="A82" s="174" t="s">
        <v>1054</v>
      </c>
      <c r="B82" s="199" t="s">
        <v>506</v>
      </c>
      <c r="C82" s="187">
        <v>1552.2</v>
      </c>
      <c r="D82" s="196">
        <f t="shared" si="1"/>
        <v>3.8874019013115939E-3</v>
      </c>
    </row>
    <row r="83" spans="1:4" ht="25.5" x14ac:dyDescent="0.2">
      <c r="A83" s="174" t="s">
        <v>899</v>
      </c>
      <c r="B83" s="199" t="s">
        <v>218</v>
      </c>
      <c r="C83" s="187">
        <v>1538.6</v>
      </c>
      <c r="D83" s="196">
        <f t="shared" si="1"/>
        <v>3.8533414285259744E-3</v>
      </c>
    </row>
    <row r="84" spans="1:4" x14ac:dyDescent="0.2">
      <c r="A84" s="191" t="s">
        <v>1130</v>
      </c>
      <c r="B84" s="200" t="s">
        <v>685</v>
      </c>
      <c r="C84" s="192">
        <v>1514.16</v>
      </c>
      <c r="D84" s="196">
        <f t="shared" si="1"/>
        <v>3.7921327553729952E-3</v>
      </c>
    </row>
    <row r="85" spans="1:4" x14ac:dyDescent="0.2">
      <c r="A85" s="174" t="s">
        <v>1133</v>
      </c>
      <c r="B85" s="199" t="s">
        <v>691</v>
      </c>
      <c r="C85" s="187">
        <v>1463.49</v>
      </c>
      <c r="D85" s="196">
        <f t="shared" si="1"/>
        <v>3.6652324497812808E-3</v>
      </c>
    </row>
    <row r="86" spans="1:4" ht="25.5" x14ac:dyDescent="0.2">
      <c r="A86" s="174" t="s">
        <v>853</v>
      </c>
      <c r="B86" s="199" t="s">
        <v>115</v>
      </c>
      <c r="C86" s="187">
        <v>1455.02</v>
      </c>
      <c r="D86" s="196">
        <f t="shared" si="1"/>
        <v>3.6440197876861195E-3</v>
      </c>
    </row>
    <row r="87" spans="1:4" x14ac:dyDescent="0.2">
      <c r="A87" s="174" t="s">
        <v>996</v>
      </c>
      <c r="B87" s="199" t="s">
        <v>410</v>
      </c>
      <c r="C87" s="187">
        <v>1450.8</v>
      </c>
      <c r="D87" s="196">
        <f t="shared" si="1"/>
        <v>3.6334510233364645E-3</v>
      </c>
    </row>
    <row r="88" spans="1:4" x14ac:dyDescent="0.2">
      <c r="A88" s="174" t="s">
        <v>823</v>
      </c>
      <c r="B88" s="199" t="s">
        <v>51</v>
      </c>
      <c r="C88" s="187">
        <v>1450.1</v>
      </c>
      <c r="D88" s="196">
        <f t="shared" si="1"/>
        <v>3.6316979107666163E-3</v>
      </c>
    </row>
    <row r="89" spans="1:4" x14ac:dyDescent="0.2">
      <c r="A89" s="174" t="s">
        <v>987</v>
      </c>
      <c r="B89" s="199" t="s">
        <v>392</v>
      </c>
      <c r="C89" s="187">
        <v>1394.8799999999999</v>
      </c>
      <c r="D89" s="196">
        <f t="shared" si="1"/>
        <v>3.4934023734708901E-3</v>
      </c>
    </row>
    <row r="90" spans="1:4" x14ac:dyDescent="0.2">
      <c r="A90" s="174" t="s">
        <v>1049</v>
      </c>
      <c r="B90" s="199" t="s">
        <v>504</v>
      </c>
      <c r="C90" s="187">
        <v>1382.04</v>
      </c>
      <c r="D90" s="196">
        <f t="shared" si="1"/>
        <v>3.4612452800468207E-3</v>
      </c>
    </row>
    <row r="91" spans="1:4" ht="25.5" x14ac:dyDescent="0.2">
      <c r="A91" s="191" t="s">
        <v>844</v>
      </c>
      <c r="B91" s="200" t="s">
        <v>96</v>
      </c>
      <c r="C91" s="192">
        <v>1271.6724999999999</v>
      </c>
      <c r="D91" s="196">
        <f t="shared" si="1"/>
        <v>3.1848357778286739E-3</v>
      </c>
    </row>
    <row r="92" spans="1:4" x14ac:dyDescent="0.2">
      <c r="A92" s="174" t="s">
        <v>1122</v>
      </c>
      <c r="B92" s="199" t="s">
        <v>669</v>
      </c>
      <c r="C92" s="187">
        <v>1259.7463999999998</v>
      </c>
      <c r="D92" s="196">
        <f t="shared" si="1"/>
        <v>3.1549674980868667E-3</v>
      </c>
    </row>
    <row r="93" spans="1:4" x14ac:dyDescent="0.2">
      <c r="A93" s="174" t="s">
        <v>859</v>
      </c>
      <c r="B93" s="199" t="s">
        <v>134</v>
      </c>
      <c r="C93" s="187">
        <v>1253.25</v>
      </c>
      <c r="D93" s="196">
        <f t="shared" si="1"/>
        <v>3.1386976116600661E-3</v>
      </c>
    </row>
    <row r="94" spans="1:4" x14ac:dyDescent="0.2">
      <c r="A94" s="174" t="s">
        <v>1044</v>
      </c>
      <c r="B94" s="199" t="s">
        <v>495</v>
      </c>
      <c r="C94" s="187">
        <v>1214.1600000000001</v>
      </c>
      <c r="D94" s="196">
        <f t="shared" si="1"/>
        <v>3.0407987968666958E-3</v>
      </c>
    </row>
    <row r="95" spans="1:4" x14ac:dyDescent="0.2">
      <c r="A95" s="174" t="s">
        <v>722</v>
      </c>
      <c r="B95" s="199" t="s">
        <v>5</v>
      </c>
      <c r="C95" s="187">
        <v>1211.8500000000001</v>
      </c>
      <c r="D95" s="196">
        <f t="shared" si="1"/>
        <v>3.0350135253861973E-3</v>
      </c>
    </row>
    <row r="96" spans="1:4" x14ac:dyDescent="0.2">
      <c r="A96" s="174" t="s">
        <v>1142</v>
      </c>
      <c r="B96" s="199" t="s">
        <v>705</v>
      </c>
      <c r="C96" s="187">
        <v>1183.0050000000001</v>
      </c>
      <c r="D96" s="196">
        <f t="shared" si="1"/>
        <v>2.9627727652758165E-3</v>
      </c>
    </row>
    <row r="97" spans="1:4" x14ac:dyDescent="0.2">
      <c r="A97" s="174" t="s">
        <v>906</v>
      </c>
      <c r="B97" s="199" t="s">
        <v>289</v>
      </c>
      <c r="C97" s="187">
        <v>1152.53</v>
      </c>
      <c r="D97" s="196">
        <f t="shared" si="1"/>
        <v>2.8864497573242178E-3</v>
      </c>
    </row>
    <row r="98" spans="1:4" x14ac:dyDescent="0.2">
      <c r="A98" s="174" t="s">
        <v>905</v>
      </c>
      <c r="B98" s="199" t="s">
        <v>232</v>
      </c>
      <c r="C98" s="187">
        <v>1144.8612000000001</v>
      </c>
      <c r="D98" s="196">
        <f t="shared" si="1"/>
        <v>2.8672436577875742E-3</v>
      </c>
    </row>
    <row r="99" spans="1:4" x14ac:dyDescent="0.2">
      <c r="A99" s="174" t="s">
        <v>1127</v>
      </c>
      <c r="B99" s="199" t="s">
        <v>679</v>
      </c>
      <c r="C99" s="187">
        <v>1119.8720000000001</v>
      </c>
      <c r="D99" s="196">
        <f t="shared" si="1"/>
        <v>2.8046595426012223E-3</v>
      </c>
    </row>
    <row r="100" spans="1:4" x14ac:dyDescent="0.2">
      <c r="A100" s="174" t="s">
        <v>1128</v>
      </c>
      <c r="B100" s="199" t="s">
        <v>681</v>
      </c>
      <c r="C100" s="187">
        <v>1119.8720000000001</v>
      </c>
      <c r="D100" s="196">
        <f t="shared" si="1"/>
        <v>2.8046595426012223E-3</v>
      </c>
    </row>
    <row r="101" spans="1:4" ht="38.25" x14ac:dyDescent="0.2">
      <c r="A101" s="174" t="s">
        <v>862</v>
      </c>
      <c r="B101" s="199" t="s">
        <v>140</v>
      </c>
      <c r="C101" s="187">
        <v>1103.18</v>
      </c>
      <c r="D101" s="196">
        <f t="shared" si="1"/>
        <v>2.762855321149932E-3</v>
      </c>
    </row>
    <row r="102" spans="1:4" ht="25.5" x14ac:dyDescent="0.2">
      <c r="A102" s="174" t="s">
        <v>976</v>
      </c>
      <c r="B102" s="199" t="s">
        <v>370</v>
      </c>
      <c r="C102" s="187">
        <v>1102.06</v>
      </c>
      <c r="D102" s="196">
        <f t="shared" si="1"/>
        <v>2.7600503410381747E-3</v>
      </c>
    </row>
    <row r="103" spans="1:4" x14ac:dyDescent="0.2">
      <c r="A103" s="174" t="s">
        <v>1092</v>
      </c>
      <c r="B103" s="198" t="s">
        <v>598</v>
      </c>
      <c r="C103" s="188">
        <v>1032.74</v>
      </c>
      <c r="D103" s="196">
        <f t="shared" si="1"/>
        <v>2.5864421076926525E-3</v>
      </c>
    </row>
    <row r="104" spans="1:4" x14ac:dyDescent="0.2">
      <c r="A104" s="175" t="s">
        <v>969</v>
      </c>
      <c r="B104" s="198" t="s">
        <v>360</v>
      </c>
      <c r="C104" s="188">
        <v>1024.8000000000002</v>
      </c>
      <c r="D104" s="196">
        <f t="shared" si="1"/>
        <v>2.5665568022575198E-3</v>
      </c>
    </row>
    <row r="105" spans="1:4" x14ac:dyDescent="0.2">
      <c r="A105" s="174" t="s">
        <v>1073</v>
      </c>
      <c r="B105" s="199" t="s">
        <v>557</v>
      </c>
      <c r="C105" s="187">
        <v>998.76</v>
      </c>
      <c r="D105" s="196">
        <f t="shared" si="1"/>
        <v>2.5013410146591726E-3</v>
      </c>
    </row>
    <row r="106" spans="1:4" ht="38.25" x14ac:dyDescent="0.2">
      <c r="A106" s="174" t="s">
        <v>1059</v>
      </c>
      <c r="B106" s="199" t="s">
        <v>521</v>
      </c>
      <c r="C106" s="187">
        <v>991.2</v>
      </c>
      <c r="D106" s="196">
        <f t="shared" si="1"/>
        <v>2.4824073989048135E-3</v>
      </c>
    </row>
    <row r="107" spans="1:4" x14ac:dyDescent="0.2">
      <c r="A107" s="191" t="s">
        <v>1027</v>
      </c>
      <c r="B107" s="200" t="s">
        <v>447</v>
      </c>
      <c r="C107" s="192">
        <v>975.43</v>
      </c>
      <c r="D107" s="196">
        <f t="shared" si="1"/>
        <v>2.4429122771526656E-3</v>
      </c>
    </row>
    <row r="108" spans="1:4" x14ac:dyDescent="0.2">
      <c r="A108" s="174" t="s">
        <v>970</v>
      </c>
      <c r="B108" s="199" t="s">
        <v>351</v>
      </c>
      <c r="C108" s="187">
        <v>962.38800000000015</v>
      </c>
      <c r="D108" s="196">
        <f t="shared" si="1"/>
        <v>2.410249285529869E-3</v>
      </c>
    </row>
    <row r="109" spans="1:4" ht="25.5" x14ac:dyDescent="0.2">
      <c r="A109" s="174" t="s">
        <v>767</v>
      </c>
      <c r="B109" s="199" t="s">
        <v>653</v>
      </c>
      <c r="C109" s="187">
        <v>944.42919999999992</v>
      </c>
      <c r="D109" s="196">
        <f t="shared" si="1"/>
        <v>2.3652724312164587E-3</v>
      </c>
    </row>
    <row r="110" spans="1:4" x14ac:dyDescent="0.2">
      <c r="A110" s="174" t="s">
        <v>884</v>
      </c>
      <c r="B110" s="199" t="s">
        <v>102</v>
      </c>
      <c r="C110" s="187">
        <v>932.64</v>
      </c>
      <c r="D110" s="196">
        <f t="shared" si="1"/>
        <v>2.3357470102043838E-3</v>
      </c>
    </row>
    <row r="111" spans="1:4" ht="25.5" x14ac:dyDescent="0.2">
      <c r="A111" s="174" t="s">
        <v>1036</v>
      </c>
      <c r="B111" s="199" t="s">
        <v>469</v>
      </c>
      <c r="C111" s="187">
        <v>931.6</v>
      </c>
      <c r="D111" s="196">
        <f t="shared" si="1"/>
        <v>2.3331423858148955E-3</v>
      </c>
    </row>
    <row r="112" spans="1:4" x14ac:dyDescent="0.2">
      <c r="A112" s="174" t="s">
        <v>852</v>
      </c>
      <c r="B112" s="199" t="s">
        <v>112</v>
      </c>
      <c r="C112" s="187">
        <v>930.54500000000007</v>
      </c>
      <c r="D112" s="196">
        <f t="shared" si="1"/>
        <v>2.3305001947274816E-3</v>
      </c>
    </row>
    <row r="113" spans="1:4" x14ac:dyDescent="0.2">
      <c r="A113" s="174" t="s">
        <v>1138</v>
      </c>
      <c r="B113" s="199" t="s">
        <v>701</v>
      </c>
      <c r="C113" s="187">
        <v>923.904</v>
      </c>
      <c r="D113" s="196">
        <f t="shared" si="1"/>
        <v>2.3138681653326804E-3</v>
      </c>
    </row>
    <row r="114" spans="1:4" x14ac:dyDescent="0.2">
      <c r="A114" s="174" t="s">
        <v>846</v>
      </c>
      <c r="B114" s="199" t="s">
        <v>100</v>
      </c>
      <c r="C114" s="187">
        <v>916.82319999999982</v>
      </c>
      <c r="D114" s="196">
        <f t="shared" si="1"/>
        <v>2.2961346803547088E-3</v>
      </c>
    </row>
    <row r="115" spans="1:4" x14ac:dyDescent="0.2">
      <c r="A115" s="191" t="s">
        <v>923</v>
      </c>
      <c r="B115" s="200" t="s">
        <v>260</v>
      </c>
      <c r="C115" s="192">
        <v>894.15600000000006</v>
      </c>
      <c r="D115" s="196">
        <f t="shared" si="1"/>
        <v>2.2393658900071961E-3</v>
      </c>
    </row>
    <row r="116" spans="1:4" x14ac:dyDescent="0.2">
      <c r="A116" s="174" t="s">
        <v>877</v>
      </c>
      <c r="B116" s="199" t="s">
        <v>172</v>
      </c>
      <c r="C116" s="187">
        <v>875.42</v>
      </c>
      <c r="D116" s="196">
        <f t="shared" si="1"/>
        <v>2.1924425798519492E-3</v>
      </c>
    </row>
    <row r="117" spans="1:4" x14ac:dyDescent="0.2">
      <c r="A117" s="174" t="s">
        <v>903</v>
      </c>
      <c r="B117" s="199" t="s">
        <v>226</v>
      </c>
      <c r="C117" s="187">
        <v>843.78</v>
      </c>
      <c r="D117" s="196">
        <f t="shared" si="1"/>
        <v>2.1132018916948181E-3</v>
      </c>
    </row>
    <row r="118" spans="1:4" ht="38.25" x14ac:dyDescent="0.2">
      <c r="A118" s="174" t="s">
        <v>863</v>
      </c>
      <c r="B118" s="199" t="s">
        <v>142</v>
      </c>
      <c r="C118" s="187">
        <v>805.82</v>
      </c>
      <c r="D118" s="196">
        <f t="shared" si="1"/>
        <v>2.0181331014784876E-3</v>
      </c>
    </row>
    <row r="119" spans="1:4" x14ac:dyDescent="0.2">
      <c r="A119" s="174" t="s">
        <v>1019</v>
      </c>
      <c r="B119" s="199" t="s">
        <v>431</v>
      </c>
      <c r="C119" s="187">
        <v>802.1</v>
      </c>
      <c r="D119" s="196">
        <f t="shared" si="1"/>
        <v>2.0088165603930094E-3</v>
      </c>
    </row>
    <row r="120" spans="1:4" x14ac:dyDescent="0.2">
      <c r="A120" s="174" t="s">
        <v>810</v>
      </c>
      <c r="B120" s="199" t="s">
        <v>30</v>
      </c>
      <c r="C120" s="187">
        <v>783.64389999999992</v>
      </c>
      <c r="D120" s="196">
        <f t="shared" si="1"/>
        <v>1.9625942448210491E-3</v>
      </c>
    </row>
    <row r="121" spans="1:4" x14ac:dyDescent="0.2">
      <c r="A121" s="174" t="s">
        <v>872</v>
      </c>
      <c r="B121" s="199" t="s">
        <v>160</v>
      </c>
      <c r="C121" s="187">
        <v>780.56</v>
      </c>
      <c r="D121" s="196">
        <f t="shared" si="1"/>
        <v>1.9548707821722571E-3</v>
      </c>
    </row>
    <row r="122" spans="1:4" x14ac:dyDescent="0.2">
      <c r="A122" s="174" t="s">
        <v>980</v>
      </c>
      <c r="B122" s="199" t="s">
        <v>378</v>
      </c>
      <c r="C122" s="187">
        <v>775.77499999999998</v>
      </c>
      <c r="D122" s="196">
        <f t="shared" si="1"/>
        <v>1.9428870055340816E-3</v>
      </c>
    </row>
    <row r="123" spans="1:4" x14ac:dyDescent="0.2">
      <c r="A123" s="174" t="s">
        <v>861</v>
      </c>
      <c r="B123" s="199" t="s">
        <v>535</v>
      </c>
      <c r="C123" s="187">
        <v>770.30399999999997</v>
      </c>
      <c r="D123" s="196">
        <f t="shared" si="1"/>
        <v>1.9291851785774551E-3</v>
      </c>
    </row>
    <row r="124" spans="1:4" x14ac:dyDescent="0.2">
      <c r="A124" s="174" t="s">
        <v>841</v>
      </c>
      <c r="B124" s="199" t="s">
        <v>91</v>
      </c>
      <c r="C124" s="187">
        <v>718.45399999999995</v>
      </c>
      <c r="D124" s="196">
        <f t="shared" si="1"/>
        <v>1.7993296260822829E-3</v>
      </c>
    </row>
    <row r="125" spans="1:4" x14ac:dyDescent="0.2">
      <c r="A125" s="174" t="s">
        <v>963</v>
      </c>
      <c r="B125" s="199" t="s">
        <v>347</v>
      </c>
      <c r="C125" s="187">
        <v>714.5</v>
      </c>
      <c r="D125" s="196">
        <f t="shared" si="1"/>
        <v>1.7894270445091701E-3</v>
      </c>
    </row>
    <row r="126" spans="1:4" x14ac:dyDescent="0.2">
      <c r="A126" s="174" t="s">
        <v>1124</v>
      </c>
      <c r="B126" s="199" t="s">
        <v>673</v>
      </c>
      <c r="C126" s="187">
        <v>713.55000000000007</v>
      </c>
      <c r="D126" s="196">
        <f t="shared" si="1"/>
        <v>1.7870478203072335E-3</v>
      </c>
    </row>
    <row r="127" spans="1:4" x14ac:dyDescent="0.2">
      <c r="A127" s="174" t="s">
        <v>889</v>
      </c>
      <c r="B127" s="199" t="s">
        <v>198</v>
      </c>
      <c r="C127" s="187">
        <v>710.04</v>
      </c>
      <c r="D127" s="196">
        <f t="shared" si="1"/>
        <v>1.7782572129927097E-3</v>
      </c>
    </row>
    <row r="128" spans="1:4" x14ac:dyDescent="0.2">
      <c r="A128" s="174" t="s">
        <v>1140</v>
      </c>
      <c r="B128" s="199" t="s">
        <v>644</v>
      </c>
      <c r="C128" s="187">
        <v>687.06560000000002</v>
      </c>
      <c r="D128" s="196">
        <f t="shared" si="1"/>
        <v>1.7207190566716859E-3</v>
      </c>
    </row>
    <row r="129" spans="1:4" x14ac:dyDescent="0.2">
      <c r="A129" s="174" t="s">
        <v>933</v>
      </c>
      <c r="B129" s="199" t="s">
        <v>100</v>
      </c>
      <c r="C129" s="187">
        <v>672.72699999999998</v>
      </c>
      <c r="D129" s="196">
        <f t="shared" si="1"/>
        <v>1.6848087996802245E-3</v>
      </c>
    </row>
    <row r="130" spans="1:4" x14ac:dyDescent="0.2">
      <c r="A130" s="174" t="s">
        <v>938</v>
      </c>
      <c r="B130" s="199" t="s">
        <v>293</v>
      </c>
      <c r="C130" s="187">
        <v>660.02799999999991</v>
      </c>
      <c r="D130" s="196">
        <f t="shared" si="1"/>
        <v>1.6530048332166526E-3</v>
      </c>
    </row>
    <row r="131" spans="1:4" x14ac:dyDescent="0.2">
      <c r="A131" s="174" t="s">
        <v>946</v>
      </c>
      <c r="B131" s="199" t="s">
        <v>311</v>
      </c>
      <c r="C131" s="187">
        <v>647.68000000000006</v>
      </c>
      <c r="D131" s="196">
        <f t="shared" si="1"/>
        <v>1.6220799274845338E-3</v>
      </c>
    </row>
    <row r="132" spans="1:4" x14ac:dyDescent="0.2">
      <c r="A132" s="191" t="s">
        <v>811</v>
      </c>
      <c r="B132" s="200" t="s">
        <v>32</v>
      </c>
      <c r="C132" s="192">
        <v>632.42499999999995</v>
      </c>
      <c r="D132" s="196">
        <f t="shared" si="1"/>
        <v>1.5838745956944882E-3</v>
      </c>
    </row>
    <row r="133" spans="1:4" x14ac:dyDescent="0.2">
      <c r="A133" s="174" t="s">
        <v>997</v>
      </c>
      <c r="B133" s="199" t="s">
        <v>412</v>
      </c>
      <c r="C133" s="187">
        <v>625.09640000000002</v>
      </c>
      <c r="D133" s="196">
        <f t="shared" si="1"/>
        <v>1.5655205088667907E-3</v>
      </c>
    </row>
    <row r="134" spans="1:4" ht="25.5" x14ac:dyDescent="0.2">
      <c r="A134" s="174" t="s">
        <v>866</v>
      </c>
      <c r="B134" s="199" t="s">
        <v>148</v>
      </c>
      <c r="C134" s="187">
        <v>584.72699999999998</v>
      </c>
      <c r="D134" s="196">
        <f t="shared" si="1"/>
        <v>1.4644175051850433E-3</v>
      </c>
    </row>
    <row r="135" spans="1:4" ht="25.5" x14ac:dyDescent="0.2">
      <c r="A135" s="174" t="s">
        <v>838</v>
      </c>
      <c r="B135" s="199" t="s">
        <v>84</v>
      </c>
      <c r="C135" s="187">
        <v>584.13599999999997</v>
      </c>
      <c r="D135" s="196">
        <f t="shared" si="1"/>
        <v>1.4629373772867859E-3</v>
      </c>
    </row>
    <row r="136" spans="1:4" x14ac:dyDescent="0.2">
      <c r="A136" s="174" t="s">
        <v>821</v>
      </c>
      <c r="B136" s="199" t="s">
        <v>47</v>
      </c>
      <c r="C136" s="187">
        <v>576.63900000000001</v>
      </c>
      <c r="D136" s="196">
        <f t="shared" si="1"/>
        <v>1.4441615416637135E-3</v>
      </c>
    </row>
    <row r="137" spans="1:4" x14ac:dyDescent="0.2">
      <c r="A137" s="174" t="s">
        <v>1094</v>
      </c>
      <c r="B137" s="199" t="s">
        <v>604</v>
      </c>
      <c r="C137" s="187">
        <v>560.39999999999986</v>
      </c>
      <c r="D137" s="196">
        <f t="shared" si="1"/>
        <v>1.4034918344897672E-3</v>
      </c>
    </row>
    <row r="138" spans="1:4" x14ac:dyDescent="0.2">
      <c r="A138" s="174" t="s">
        <v>935</v>
      </c>
      <c r="B138" s="199" t="s">
        <v>283</v>
      </c>
      <c r="C138" s="187">
        <v>546.84</v>
      </c>
      <c r="D138" s="196">
        <f t="shared" si="1"/>
        <v>1.3695315395652829E-3</v>
      </c>
    </row>
    <row r="139" spans="1:4" x14ac:dyDescent="0.2">
      <c r="A139" s="174" t="s">
        <v>1136</v>
      </c>
      <c r="B139" s="199" t="s">
        <v>697</v>
      </c>
      <c r="C139" s="187">
        <v>543.81500000000005</v>
      </c>
      <c r="D139" s="196">
        <f t="shared" si="1"/>
        <v>1.361955588817011E-3</v>
      </c>
    </row>
    <row r="140" spans="1:4" ht="25.5" x14ac:dyDescent="0.2">
      <c r="A140" s="174" t="s">
        <v>819</v>
      </c>
      <c r="B140" s="199" t="s">
        <v>43</v>
      </c>
      <c r="C140" s="187">
        <v>538.67999999999995</v>
      </c>
      <c r="D140" s="196">
        <f t="shared" si="1"/>
        <v>1.3490952558939113E-3</v>
      </c>
    </row>
    <row r="141" spans="1:4" x14ac:dyDescent="0.2">
      <c r="A141" s="174" t="s">
        <v>1120</v>
      </c>
      <c r="B141" s="199" t="s">
        <v>665</v>
      </c>
      <c r="C141" s="187">
        <v>535.11919999999998</v>
      </c>
      <c r="D141" s="196">
        <f t="shared" si="1"/>
        <v>1.3401774226957472E-3</v>
      </c>
    </row>
    <row r="142" spans="1:4" x14ac:dyDescent="0.2">
      <c r="A142" s="174" t="s">
        <v>851</v>
      </c>
      <c r="B142" s="199" t="s">
        <v>110</v>
      </c>
      <c r="C142" s="187">
        <v>531.42999999999995</v>
      </c>
      <c r="D142" s="196">
        <f t="shared" si="1"/>
        <v>1.3309380185633423E-3</v>
      </c>
    </row>
    <row r="143" spans="1:4" x14ac:dyDescent="0.2">
      <c r="A143" s="174" t="s">
        <v>1129</v>
      </c>
      <c r="B143" s="199" t="s">
        <v>683</v>
      </c>
      <c r="C143" s="187">
        <v>529.7826</v>
      </c>
      <c r="D143" s="196">
        <f t="shared" si="1"/>
        <v>1.3268121933525316E-3</v>
      </c>
    </row>
    <row r="144" spans="1:4" x14ac:dyDescent="0.2">
      <c r="A144" s="174" t="s">
        <v>1071</v>
      </c>
      <c r="B144" s="199" t="s">
        <v>553</v>
      </c>
      <c r="C144" s="187">
        <v>526.05000000000007</v>
      </c>
      <c r="D144" s="196">
        <f t="shared" si="1"/>
        <v>1.3174640962407963E-3</v>
      </c>
    </row>
    <row r="145" spans="1:4" x14ac:dyDescent="0.2">
      <c r="A145" s="174" t="s">
        <v>1093</v>
      </c>
      <c r="B145" s="199" t="s">
        <v>600</v>
      </c>
      <c r="C145" s="187">
        <v>524.95000000000005</v>
      </c>
      <c r="D145" s="196">
        <f t="shared" ref="D145:D208" si="2">C145/C$357</f>
        <v>1.3147092050596065E-3</v>
      </c>
    </row>
    <row r="146" spans="1:4" ht="38.25" x14ac:dyDescent="0.2">
      <c r="A146" s="174" t="s">
        <v>1060</v>
      </c>
      <c r="B146" s="199" t="s">
        <v>523</v>
      </c>
      <c r="C146" s="187">
        <v>522.12</v>
      </c>
      <c r="D146" s="196">
        <f t="shared" si="2"/>
        <v>1.3076216213843638E-3</v>
      </c>
    </row>
    <row r="147" spans="1:4" x14ac:dyDescent="0.2">
      <c r="A147" s="175" t="s">
        <v>977</v>
      </c>
      <c r="B147" s="198" t="s">
        <v>372</v>
      </c>
      <c r="C147" s="188">
        <v>518.76</v>
      </c>
      <c r="D147" s="196">
        <f t="shared" si="2"/>
        <v>1.299206681049093E-3</v>
      </c>
    </row>
    <row r="148" spans="1:4" ht="25.5" x14ac:dyDescent="0.2">
      <c r="A148" s="174" t="s">
        <v>873</v>
      </c>
      <c r="B148" s="199" t="s">
        <v>164</v>
      </c>
      <c r="C148" s="187">
        <v>515.29999999999995</v>
      </c>
      <c r="D148" s="196">
        <f t="shared" si="2"/>
        <v>1.290541296060987E-3</v>
      </c>
    </row>
    <row r="149" spans="1:4" x14ac:dyDescent="0.2">
      <c r="A149" s="174" t="s">
        <v>1081</v>
      </c>
      <c r="B149" s="199" t="s">
        <v>574</v>
      </c>
      <c r="C149" s="187">
        <v>494.22449999999998</v>
      </c>
      <c r="D149" s="196">
        <f t="shared" si="2"/>
        <v>1.2377588332526553E-3</v>
      </c>
    </row>
    <row r="150" spans="1:4" x14ac:dyDescent="0.2">
      <c r="A150" s="174" t="s">
        <v>1026</v>
      </c>
      <c r="B150" s="199" t="s">
        <v>445</v>
      </c>
      <c r="C150" s="187">
        <v>489.72</v>
      </c>
      <c r="D150" s="196">
        <f t="shared" si="2"/>
        <v>1.2264775538656835E-3</v>
      </c>
    </row>
    <row r="151" spans="1:4" x14ac:dyDescent="0.2">
      <c r="A151" s="174" t="s">
        <v>1116</v>
      </c>
      <c r="B151" s="199" t="s">
        <v>648</v>
      </c>
      <c r="C151" s="187">
        <v>484.57600000000002</v>
      </c>
      <c r="D151" s="196">
        <f t="shared" si="2"/>
        <v>1.2135946809238287E-3</v>
      </c>
    </row>
    <row r="152" spans="1:4" x14ac:dyDescent="0.2">
      <c r="A152" s="191" t="s">
        <v>1013</v>
      </c>
      <c r="B152" s="200" t="s">
        <v>454</v>
      </c>
      <c r="C152" s="192">
        <v>477</v>
      </c>
      <c r="D152" s="196">
        <f t="shared" si="2"/>
        <v>1.1946209940250163E-3</v>
      </c>
    </row>
    <row r="153" spans="1:4" x14ac:dyDescent="0.2">
      <c r="A153" s="174" t="s">
        <v>966</v>
      </c>
      <c r="B153" s="199" t="s">
        <v>352</v>
      </c>
      <c r="C153" s="187">
        <v>462.86</v>
      </c>
      <c r="D153" s="196">
        <f t="shared" si="2"/>
        <v>1.1592081201140861E-3</v>
      </c>
    </row>
    <row r="154" spans="1:4" x14ac:dyDescent="0.2">
      <c r="A154" s="174" t="s">
        <v>891</v>
      </c>
      <c r="B154" s="199" t="s">
        <v>202</v>
      </c>
      <c r="C154" s="187">
        <v>462.64</v>
      </c>
      <c r="D154" s="196">
        <f t="shared" si="2"/>
        <v>1.158657141877848E-3</v>
      </c>
    </row>
    <row r="155" spans="1:4" x14ac:dyDescent="0.2">
      <c r="A155" s="174" t="s">
        <v>799</v>
      </c>
      <c r="B155" s="199" t="s">
        <v>23</v>
      </c>
      <c r="C155" s="187">
        <v>449.92</v>
      </c>
      <c r="D155" s="196">
        <f t="shared" si="2"/>
        <v>1.1268005820371809E-3</v>
      </c>
    </row>
    <row r="156" spans="1:4" x14ac:dyDescent="0.2">
      <c r="A156" s="174" t="s">
        <v>881</v>
      </c>
      <c r="B156" s="199" t="s">
        <v>180</v>
      </c>
      <c r="C156" s="187">
        <v>425.1</v>
      </c>
      <c r="D156" s="196">
        <f t="shared" si="2"/>
        <v>1.0646402192034264E-3</v>
      </c>
    </row>
    <row r="157" spans="1:4" x14ac:dyDescent="0.2">
      <c r="A157" s="174" t="s">
        <v>924</v>
      </c>
      <c r="B157" s="199" t="s">
        <v>262</v>
      </c>
      <c r="C157" s="187">
        <v>421.59999999999997</v>
      </c>
      <c r="D157" s="196">
        <f t="shared" si="2"/>
        <v>1.0558746563541861E-3</v>
      </c>
    </row>
    <row r="158" spans="1:4" x14ac:dyDescent="0.2">
      <c r="A158" s="174" t="s">
        <v>915</v>
      </c>
      <c r="B158" s="199" t="s">
        <v>244</v>
      </c>
      <c r="C158" s="187">
        <v>416.87999999999994</v>
      </c>
      <c r="D158" s="196">
        <f t="shared" si="2"/>
        <v>1.0440536687403538E-3</v>
      </c>
    </row>
    <row r="159" spans="1:4" x14ac:dyDescent="0.2">
      <c r="A159" s="174" t="s">
        <v>764</v>
      </c>
      <c r="B159" s="199" t="s">
        <v>651</v>
      </c>
      <c r="C159" s="187">
        <v>412.91999999999996</v>
      </c>
      <c r="D159" s="196">
        <f t="shared" si="2"/>
        <v>1.0341360604880707E-3</v>
      </c>
    </row>
    <row r="160" spans="1:4" x14ac:dyDescent="0.2">
      <c r="A160" s="174" t="s">
        <v>1066</v>
      </c>
      <c r="B160" s="199" t="s">
        <v>541</v>
      </c>
      <c r="C160" s="187">
        <v>412.5</v>
      </c>
      <c r="D160" s="196">
        <f t="shared" si="2"/>
        <v>1.0330841929461617E-3</v>
      </c>
    </row>
    <row r="161" spans="1:4" x14ac:dyDescent="0.2">
      <c r="A161" s="174" t="s">
        <v>1101</v>
      </c>
      <c r="B161" s="199" t="s">
        <v>619</v>
      </c>
      <c r="C161" s="187">
        <v>409.69000000000005</v>
      </c>
      <c r="D161" s="196">
        <f t="shared" si="2"/>
        <v>1.0260466982014863E-3</v>
      </c>
    </row>
    <row r="162" spans="1:4" x14ac:dyDescent="0.2">
      <c r="A162" s="191" t="s">
        <v>1012</v>
      </c>
      <c r="B162" s="200" t="s">
        <v>429</v>
      </c>
      <c r="C162" s="192">
        <v>401.05</v>
      </c>
      <c r="D162" s="196">
        <f t="shared" si="2"/>
        <v>1.0044082801965047E-3</v>
      </c>
    </row>
    <row r="163" spans="1:4" x14ac:dyDescent="0.2">
      <c r="A163" s="174" t="s">
        <v>1052</v>
      </c>
      <c r="B163" s="199" t="s">
        <v>458</v>
      </c>
      <c r="C163" s="187">
        <v>395.07000000000005</v>
      </c>
      <c r="D163" s="196">
        <f t="shared" si="2"/>
        <v>9.8943168995694599E-4</v>
      </c>
    </row>
    <row r="164" spans="1:4" x14ac:dyDescent="0.2">
      <c r="A164" s="174" t="s">
        <v>870</v>
      </c>
      <c r="B164" s="199" t="s">
        <v>156</v>
      </c>
      <c r="C164" s="187">
        <v>393.88800000000003</v>
      </c>
      <c r="D164" s="196">
        <f t="shared" si="2"/>
        <v>9.8647143416043118E-4</v>
      </c>
    </row>
    <row r="165" spans="1:4" x14ac:dyDescent="0.2">
      <c r="A165" s="174" t="s">
        <v>875</v>
      </c>
      <c r="B165" s="199" t="s">
        <v>168</v>
      </c>
      <c r="C165" s="187">
        <v>392.57</v>
      </c>
      <c r="D165" s="196">
        <f t="shared" si="2"/>
        <v>9.831705736360601E-4</v>
      </c>
    </row>
    <row r="166" spans="1:4" x14ac:dyDescent="0.2">
      <c r="A166" s="174" t="s">
        <v>962</v>
      </c>
      <c r="B166" s="199" t="s">
        <v>343</v>
      </c>
      <c r="C166" s="187">
        <v>390.24</v>
      </c>
      <c r="D166" s="196">
        <f t="shared" si="2"/>
        <v>9.7733521322499448E-4</v>
      </c>
    </row>
    <row r="167" spans="1:4" ht="38.25" x14ac:dyDescent="0.2">
      <c r="A167" s="174" t="s">
        <v>1037</v>
      </c>
      <c r="B167" s="199" t="s">
        <v>472</v>
      </c>
      <c r="C167" s="187">
        <v>385.35</v>
      </c>
      <c r="D167" s="196">
        <f t="shared" si="2"/>
        <v>9.6508846970134175E-4</v>
      </c>
    </row>
    <row r="168" spans="1:4" ht="25.5" x14ac:dyDescent="0.2">
      <c r="A168" s="174" t="s">
        <v>830</v>
      </c>
      <c r="B168" s="199" t="s">
        <v>66</v>
      </c>
      <c r="C168" s="187">
        <v>383.74299999999999</v>
      </c>
      <c r="D168" s="196">
        <f t="shared" si="2"/>
        <v>9.6106382413027635E-4</v>
      </c>
    </row>
    <row r="169" spans="1:4" x14ac:dyDescent="0.2">
      <c r="A169" s="174" t="s">
        <v>960</v>
      </c>
      <c r="B169" s="199" t="s">
        <v>339</v>
      </c>
      <c r="C169" s="187">
        <v>381.32</v>
      </c>
      <c r="D169" s="196">
        <f t="shared" si="2"/>
        <v>9.549955501920738E-4</v>
      </c>
    </row>
    <row r="170" spans="1:4" x14ac:dyDescent="0.2">
      <c r="A170" s="174" t="s">
        <v>1143</v>
      </c>
      <c r="B170" s="199" t="s">
        <v>648</v>
      </c>
      <c r="C170" s="187">
        <v>378.57499999999999</v>
      </c>
      <c r="D170" s="196">
        <f t="shared" si="2"/>
        <v>9.4812084447174112E-4</v>
      </c>
    </row>
    <row r="171" spans="1:4" x14ac:dyDescent="0.2">
      <c r="A171" s="174" t="s">
        <v>1131</v>
      </c>
      <c r="B171" s="199" t="s">
        <v>687</v>
      </c>
      <c r="C171" s="187">
        <v>369.76400000000001</v>
      </c>
      <c r="D171" s="196">
        <f t="shared" si="2"/>
        <v>9.2605416611041117E-4</v>
      </c>
    </row>
    <row r="172" spans="1:4" x14ac:dyDescent="0.2">
      <c r="A172" s="174" t="s">
        <v>1074</v>
      </c>
      <c r="B172" s="199" t="s">
        <v>559</v>
      </c>
      <c r="C172" s="187">
        <v>369.46</v>
      </c>
      <c r="D172" s="196">
        <f t="shared" si="2"/>
        <v>9.2529281436579136E-4</v>
      </c>
    </row>
    <row r="173" spans="1:4" x14ac:dyDescent="0.2">
      <c r="A173" s="174" t="s">
        <v>1103</v>
      </c>
      <c r="B173" s="199" t="s">
        <v>627</v>
      </c>
      <c r="C173" s="187">
        <v>368.6515</v>
      </c>
      <c r="D173" s="196">
        <f t="shared" si="2"/>
        <v>9.232679693476169E-4</v>
      </c>
    </row>
    <row r="174" spans="1:4" ht="25.5" x14ac:dyDescent="0.2">
      <c r="A174" s="174" t="s">
        <v>1062</v>
      </c>
      <c r="B174" s="199" t="s">
        <v>527</v>
      </c>
      <c r="C174" s="187">
        <v>360.64</v>
      </c>
      <c r="D174" s="196">
        <f t="shared" si="2"/>
        <v>9.032035959857062E-4</v>
      </c>
    </row>
    <row r="175" spans="1:4" x14ac:dyDescent="0.2">
      <c r="A175" s="174" t="s">
        <v>930</v>
      </c>
      <c r="B175" s="199" t="s">
        <v>274</v>
      </c>
      <c r="C175" s="187">
        <v>360.15000000000003</v>
      </c>
      <c r="D175" s="196">
        <f t="shared" si="2"/>
        <v>9.0197641718681263E-4</v>
      </c>
    </row>
    <row r="176" spans="1:4" x14ac:dyDescent="0.2">
      <c r="A176" s="174" t="s">
        <v>1040</v>
      </c>
      <c r="B176" s="199" t="s">
        <v>482</v>
      </c>
      <c r="C176" s="187">
        <v>359</v>
      </c>
      <c r="D176" s="196">
        <f t="shared" si="2"/>
        <v>8.990963036792051E-4</v>
      </c>
    </row>
    <row r="177" spans="1:4" x14ac:dyDescent="0.2">
      <c r="A177" s="174" t="s">
        <v>869</v>
      </c>
      <c r="B177" s="199" t="s">
        <v>162</v>
      </c>
      <c r="C177" s="187">
        <v>354.78400000000005</v>
      </c>
      <c r="D177" s="196">
        <f t="shared" si="2"/>
        <v>8.885375571156634E-4</v>
      </c>
    </row>
    <row r="178" spans="1:4" x14ac:dyDescent="0.2">
      <c r="A178" s="174" t="s">
        <v>944</v>
      </c>
      <c r="B178" s="199" t="s">
        <v>307</v>
      </c>
      <c r="C178" s="187">
        <v>349.44</v>
      </c>
      <c r="D178" s="196">
        <f t="shared" si="2"/>
        <v>8.7515379486813771E-4</v>
      </c>
    </row>
    <row r="179" spans="1:4" x14ac:dyDescent="0.2">
      <c r="A179" s="174" t="s">
        <v>1114</v>
      </c>
      <c r="B179" s="199" t="s">
        <v>644</v>
      </c>
      <c r="C179" s="187">
        <v>346.83600000000001</v>
      </c>
      <c r="D179" s="196">
        <f t="shared" si="2"/>
        <v>8.6863221610830306E-4</v>
      </c>
    </row>
    <row r="180" spans="1:4" x14ac:dyDescent="0.2">
      <c r="A180" s="174" t="s">
        <v>1075</v>
      </c>
      <c r="B180" s="199" t="s">
        <v>561</v>
      </c>
      <c r="C180" s="187">
        <v>342.00479999999999</v>
      </c>
      <c r="D180" s="196">
        <f t="shared" si="2"/>
        <v>8.5653273404051752E-4</v>
      </c>
    </row>
    <row r="181" spans="1:4" x14ac:dyDescent="0.2">
      <c r="A181" s="174" t="s">
        <v>965</v>
      </c>
      <c r="B181" s="199" t="s">
        <v>102</v>
      </c>
      <c r="C181" s="187">
        <v>328.14079999999996</v>
      </c>
      <c r="D181" s="196">
        <f t="shared" si="2"/>
        <v>8.2181108737141304E-4</v>
      </c>
    </row>
    <row r="182" spans="1:4" x14ac:dyDescent="0.2">
      <c r="A182" s="174" t="s">
        <v>894</v>
      </c>
      <c r="B182" s="199" t="s">
        <v>208</v>
      </c>
      <c r="C182" s="187">
        <v>327.40000000000003</v>
      </c>
      <c r="D182" s="196">
        <f t="shared" si="2"/>
        <v>8.1995579338320834E-4</v>
      </c>
    </row>
    <row r="183" spans="1:4" x14ac:dyDescent="0.2">
      <c r="A183" s="174" t="s">
        <v>892</v>
      </c>
      <c r="B183" s="199" t="s">
        <v>204</v>
      </c>
      <c r="C183" s="187">
        <v>324.8</v>
      </c>
      <c r="D183" s="196">
        <f t="shared" si="2"/>
        <v>8.1344423240948703E-4</v>
      </c>
    </row>
    <row r="184" spans="1:4" x14ac:dyDescent="0.2">
      <c r="A184" s="174" t="s">
        <v>1025</v>
      </c>
      <c r="B184" s="199" t="s">
        <v>443</v>
      </c>
      <c r="C184" s="187">
        <v>322.39999999999998</v>
      </c>
      <c r="D184" s="196">
        <f t="shared" si="2"/>
        <v>8.0743356074143644E-4</v>
      </c>
    </row>
    <row r="185" spans="1:4" ht="25.5" x14ac:dyDescent="0.2">
      <c r="A185" s="174" t="s">
        <v>1083</v>
      </c>
      <c r="B185" s="199" t="s">
        <v>578</v>
      </c>
      <c r="C185" s="187">
        <v>318.46079999999995</v>
      </c>
      <c r="D185" s="196">
        <f t="shared" si="2"/>
        <v>7.9756804497694309E-4</v>
      </c>
    </row>
    <row r="186" spans="1:4" x14ac:dyDescent="0.2">
      <c r="A186" s="174" t="s">
        <v>1032</v>
      </c>
      <c r="B186" s="199" t="s">
        <v>458</v>
      </c>
      <c r="C186" s="187">
        <v>314.03000000000003</v>
      </c>
      <c r="D186" s="196">
        <f t="shared" si="2"/>
        <v>7.8647134329911089E-4</v>
      </c>
    </row>
    <row r="187" spans="1:4" x14ac:dyDescent="0.2">
      <c r="A187" s="174" t="s">
        <v>1088</v>
      </c>
      <c r="B187" s="199" t="s">
        <v>588</v>
      </c>
      <c r="C187" s="187">
        <v>313.26</v>
      </c>
      <c r="D187" s="196">
        <f t="shared" si="2"/>
        <v>7.8454291947227799E-4</v>
      </c>
    </row>
    <row r="188" spans="1:4" x14ac:dyDescent="0.2">
      <c r="A188" s="174" t="s">
        <v>902</v>
      </c>
      <c r="B188" s="199" t="s">
        <v>224</v>
      </c>
      <c r="C188" s="187">
        <v>312.62</v>
      </c>
      <c r="D188" s="196">
        <f t="shared" si="2"/>
        <v>7.8294007369413118E-4</v>
      </c>
    </row>
    <row r="189" spans="1:4" x14ac:dyDescent="0.2">
      <c r="A189" s="174" t="s">
        <v>914</v>
      </c>
      <c r="B189" s="199" t="s">
        <v>242</v>
      </c>
      <c r="C189" s="187">
        <v>309</v>
      </c>
      <c r="D189" s="196">
        <f t="shared" si="2"/>
        <v>7.7387397726148854E-4</v>
      </c>
    </row>
    <row r="190" spans="1:4" ht="25.5" x14ac:dyDescent="0.2">
      <c r="A190" s="174" t="s">
        <v>864</v>
      </c>
      <c r="B190" s="199" t="s">
        <v>144</v>
      </c>
      <c r="C190" s="187">
        <v>303.78919999999999</v>
      </c>
      <c r="D190" s="196">
        <f t="shared" si="2"/>
        <v>7.6082380729153971E-4</v>
      </c>
    </row>
    <row r="191" spans="1:4" x14ac:dyDescent="0.2">
      <c r="A191" s="191" t="s">
        <v>736</v>
      </c>
      <c r="B191" s="200" t="s">
        <v>8</v>
      </c>
      <c r="C191" s="192">
        <v>298.56</v>
      </c>
      <c r="D191" s="196">
        <f t="shared" si="2"/>
        <v>7.4772755550546932E-4</v>
      </c>
    </row>
    <row r="192" spans="1:4" x14ac:dyDescent="0.2">
      <c r="A192" s="174" t="s">
        <v>917</v>
      </c>
      <c r="B192" s="199" t="s">
        <v>248</v>
      </c>
      <c r="C192" s="187">
        <v>292.11</v>
      </c>
      <c r="D192" s="196">
        <f t="shared" si="2"/>
        <v>7.3157387539758386E-4</v>
      </c>
    </row>
    <row r="193" spans="1:4" x14ac:dyDescent="0.2">
      <c r="A193" s="174" t="s">
        <v>800</v>
      </c>
      <c r="B193" s="199" t="s">
        <v>25</v>
      </c>
      <c r="C193" s="187">
        <v>291.02</v>
      </c>
      <c r="D193" s="196">
        <f t="shared" si="2"/>
        <v>7.2884402868167756E-4</v>
      </c>
    </row>
    <row r="194" spans="1:4" x14ac:dyDescent="0.2">
      <c r="A194" s="174" t="s">
        <v>1051</v>
      </c>
      <c r="B194" s="199" t="s">
        <v>499</v>
      </c>
      <c r="C194" s="187">
        <v>283.68</v>
      </c>
      <c r="D194" s="196">
        <f t="shared" si="2"/>
        <v>7.1046139116355685E-4</v>
      </c>
    </row>
    <row r="195" spans="1:4" x14ac:dyDescent="0.2">
      <c r="A195" s="174" t="s">
        <v>1098</v>
      </c>
      <c r="B195" s="199" t="s">
        <v>615</v>
      </c>
      <c r="C195" s="187">
        <v>282.87</v>
      </c>
      <c r="D195" s="196">
        <f t="shared" si="2"/>
        <v>7.0843278947558988E-4</v>
      </c>
    </row>
    <row r="196" spans="1:4" ht="25.5" x14ac:dyDescent="0.2">
      <c r="A196" s="174" t="s">
        <v>1080</v>
      </c>
      <c r="B196" s="199" t="s">
        <v>572</v>
      </c>
      <c r="C196" s="187">
        <v>280.11599999999999</v>
      </c>
      <c r="D196" s="196">
        <f t="shared" si="2"/>
        <v>7.0153554373650199E-4</v>
      </c>
    </row>
    <row r="197" spans="1:4" x14ac:dyDescent="0.2">
      <c r="A197" s="174" t="s">
        <v>798</v>
      </c>
      <c r="B197" s="199" t="s">
        <v>20</v>
      </c>
      <c r="C197" s="187">
        <v>279.89999999999998</v>
      </c>
      <c r="D197" s="196">
        <f t="shared" si="2"/>
        <v>7.0099458328637735E-4</v>
      </c>
    </row>
    <row r="198" spans="1:4" x14ac:dyDescent="0.2">
      <c r="A198" s="174" t="s">
        <v>1050</v>
      </c>
      <c r="B198" s="199" t="s">
        <v>497</v>
      </c>
      <c r="C198" s="187">
        <v>277.68</v>
      </c>
      <c r="D198" s="196">
        <f t="shared" si="2"/>
        <v>6.9543471199343088E-4</v>
      </c>
    </row>
    <row r="199" spans="1:4" x14ac:dyDescent="0.2">
      <c r="A199" s="174" t="s">
        <v>848</v>
      </c>
      <c r="B199" s="199" t="s">
        <v>104</v>
      </c>
      <c r="C199" s="187">
        <v>276.0428</v>
      </c>
      <c r="D199" s="196">
        <f t="shared" si="2"/>
        <v>6.9133443213720909E-4</v>
      </c>
    </row>
    <row r="200" spans="1:4" ht="25.5" x14ac:dyDescent="0.2">
      <c r="A200" s="174" t="s">
        <v>850</v>
      </c>
      <c r="B200" s="199" t="s">
        <v>108</v>
      </c>
      <c r="C200" s="187">
        <v>274.3</v>
      </c>
      <c r="D200" s="196">
        <f t="shared" si="2"/>
        <v>6.8696968272759327E-4</v>
      </c>
    </row>
    <row r="201" spans="1:4" x14ac:dyDescent="0.2">
      <c r="A201" s="174" t="s">
        <v>1106</v>
      </c>
      <c r="B201" s="199" t="s">
        <v>631</v>
      </c>
      <c r="C201" s="187">
        <v>274.22550000000001</v>
      </c>
      <c r="D201" s="196">
        <f t="shared" si="2"/>
        <v>6.8678310146123086E-4</v>
      </c>
    </row>
    <row r="202" spans="1:4" x14ac:dyDescent="0.2">
      <c r="A202" s="174" t="s">
        <v>1137</v>
      </c>
      <c r="B202" s="199" t="s">
        <v>699</v>
      </c>
      <c r="C202" s="187">
        <v>273.69099999999997</v>
      </c>
      <c r="D202" s="196">
        <f t="shared" si="2"/>
        <v>6.8544447479182533E-4</v>
      </c>
    </row>
    <row r="203" spans="1:4" x14ac:dyDescent="0.2">
      <c r="A203" s="174" t="s">
        <v>936</v>
      </c>
      <c r="B203" s="199" t="s">
        <v>285</v>
      </c>
      <c r="C203" s="187">
        <v>273.37800000000004</v>
      </c>
      <c r="D203" s="196">
        <f t="shared" si="2"/>
        <v>6.8466058302845063E-4</v>
      </c>
    </row>
    <row r="204" spans="1:4" x14ac:dyDescent="0.2">
      <c r="A204" s="174" t="s">
        <v>1020</v>
      </c>
      <c r="B204" s="199" t="s">
        <v>433</v>
      </c>
      <c r="C204" s="187">
        <v>271.96000000000004</v>
      </c>
      <c r="D204" s="196">
        <f t="shared" si="2"/>
        <v>6.8110927785124413E-4</v>
      </c>
    </row>
    <row r="205" spans="1:4" x14ac:dyDescent="0.2">
      <c r="A205" s="174" t="s">
        <v>973</v>
      </c>
      <c r="B205" s="199" t="s">
        <v>364</v>
      </c>
      <c r="C205" s="187">
        <v>269.34319999999997</v>
      </c>
      <c r="D205" s="196">
        <f t="shared" si="2"/>
        <v>6.7455564217584632E-4</v>
      </c>
    </row>
    <row r="206" spans="1:4" x14ac:dyDescent="0.2">
      <c r="A206" s="174" t="s">
        <v>835</v>
      </c>
      <c r="B206" s="199" t="s">
        <v>78</v>
      </c>
      <c r="C206" s="187">
        <v>265.89999999999998</v>
      </c>
      <c r="D206" s="196">
        <f t="shared" si="2"/>
        <v>6.6593233188941671E-4</v>
      </c>
    </row>
    <row r="207" spans="1:4" x14ac:dyDescent="0.2">
      <c r="A207" s="191" t="s">
        <v>896</v>
      </c>
      <c r="B207" s="200" t="s">
        <v>212</v>
      </c>
      <c r="C207" s="192">
        <v>262.75</v>
      </c>
      <c r="D207" s="196">
        <f t="shared" si="2"/>
        <v>6.5804332532510071E-4</v>
      </c>
    </row>
    <row r="208" spans="1:4" x14ac:dyDescent="0.2">
      <c r="A208" s="174" t="s">
        <v>928</v>
      </c>
      <c r="B208" s="199" t="s">
        <v>272</v>
      </c>
      <c r="C208" s="187">
        <v>261.56</v>
      </c>
      <c r="D208" s="196">
        <f t="shared" si="2"/>
        <v>6.5506303395635899E-4</v>
      </c>
    </row>
    <row r="209" spans="1:4" x14ac:dyDescent="0.2">
      <c r="A209" s="174" t="s">
        <v>1030</v>
      </c>
      <c r="B209" s="199" t="s">
        <v>452</v>
      </c>
      <c r="C209" s="187">
        <v>258.02</v>
      </c>
      <c r="D209" s="196">
        <f t="shared" ref="D209:D272" si="3">C209/C$357</f>
        <v>6.4619729324598462E-4</v>
      </c>
    </row>
    <row r="210" spans="1:4" x14ac:dyDescent="0.2">
      <c r="A210" s="174" t="s">
        <v>1028</v>
      </c>
      <c r="B210" s="199" t="s">
        <v>450</v>
      </c>
      <c r="C210" s="187">
        <v>255.75</v>
      </c>
      <c r="D210" s="196">
        <f t="shared" si="3"/>
        <v>6.4051219962662034E-4</v>
      </c>
    </row>
    <row r="211" spans="1:4" x14ac:dyDescent="0.2">
      <c r="A211" s="174" t="s">
        <v>1145</v>
      </c>
      <c r="B211" s="199" t="s">
        <v>709</v>
      </c>
      <c r="C211" s="187">
        <v>255.00319999999996</v>
      </c>
      <c r="D211" s="196">
        <f t="shared" si="3"/>
        <v>6.3864187895924524E-4</v>
      </c>
    </row>
    <row r="212" spans="1:4" ht="25.5" x14ac:dyDescent="0.2">
      <c r="A212" s="174" t="s">
        <v>1041</v>
      </c>
      <c r="B212" s="199" t="s">
        <v>484</v>
      </c>
      <c r="C212" s="187">
        <v>252.2</v>
      </c>
      <c r="D212" s="196">
        <f t="shared" si="3"/>
        <v>6.3162141445096244E-4</v>
      </c>
    </row>
    <row r="213" spans="1:4" x14ac:dyDescent="0.2">
      <c r="A213" s="174" t="s">
        <v>1055</v>
      </c>
      <c r="B213" s="199" t="s">
        <v>508</v>
      </c>
      <c r="C213" s="187">
        <v>252.2</v>
      </c>
      <c r="D213" s="196">
        <f t="shared" si="3"/>
        <v>6.3162141445096244E-4</v>
      </c>
    </row>
    <row r="214" spans="1:4" x14ac:dyDescent="0.2">
      <c r="A214" s="174" t="s">
        <v>1135</v>
      </c>
      <c r="B214" s="199" t="s">
        <v>695</v>
      </c>
      <c r="C214" s="187">
        <v>250.69499999999999</v>
      </c>
      <c r="D214" s="196">
        <f t="shared" si="3"/>
        <v>6.2785222242578919E-4</v>
      </c>
    </row>
    <row r="215" spans="1:4" x14ac:dyDescent="0.2">
      <c r="A215" s="174" t="s">
        <v>854</v>
      </c>
      <c r="B215" s="199" t="s">
        <v>119</v>
      </c>
      <c r="C215" s="187">
        <v>246.84</v>
      </c>
      <c r="D215" s="196">
        <f t="shared" si="3"/>
        <v>6.1819758105898328E-4</v>
      </c>
    </row>
    <row r="216" spans="1:4" x14ac:dyDescent="0.2">
      <c r="A216" s="174" t="s">
        <v>842</v>
      </c>
      <c r="B216" s="199" t="s">
        <v>537</v>
      </c>
      <c r="C216" s="187">
        <v>246.8</v>
      </c>
      <c r="D216" s="196">
        <f t="shared" si="3"/>
        <v>6.1809740319784909E-4</v>
      </c>
    </row>
    <row r="217" spans="1:4" x14ac:dyDescent="0.2">
      <c r="A217" s="174" t="s">
        <v>1048</v>
      </c>
      <c r="B217" s="199" t="s">
        <v>452</v>
      </c>
      <c r="C217" s="187">
        <v>244.44</v>
      </c>
      <c r="D217" s="196">
        <f t="shared" si="3"/>
        <v>6.1218690939093281E-4</v>
      </c>
    </row>
    <row r="218" spans="1:4" x14ac:dyDescent="0.2">
      <c r="A218" s="174" t="s">
        <v>932</v>
      </c>
      <c r="B218" s="199" t="s">
        <v>279</v>
      </c>
      <c r="C218" s="187">
        <v>242.80359999999999</v>
      </c>
      <c r="D218" s="196">
        <f t="shared" si="3"/>
        <v>6.0808863309193381E-4</v>
      </c>
    </row>
    <row r="219" spans="1:4" ht="25.5" x14ac:dyDescent="0.2">
      <c r="A219" s="174" t="s">
        <v>814</v>
      </c>
      <c r="B219" s="199" t="s">
        <v>126</v>
      </c>
      <c r="C219" s="187">
        <v>242.58</v>
      </c>
      <c r="D219" s="196">
        <f t="shared" si="3"/>
        <v>6.0752863884819383E-4</v>
      </c>
    </row>
    <row r="220" spans="1:4" x14ac:dyDescent="0.2">
      <c r="A220" s="174" t="s">
        <v>1115</v>
      </c>
      <c r="B220" s="199" t="s">
        <v>646</v>
      </c>
      <c r="C220" s="187">
        <v>242.28540000000001</v>
      </c>
      <c r="D220" s="196">
        <f t="shared" si="3"/>
        <v>6.0679082890094068E-4</v>
      </c>
    </row>
    <row r="221" spans="1:4" x14ac:dyDescent="0.2">
      <c r="A221" s="174" t="s">
        <v>1146</v>
      </c>
      <c r="B221" s="199" t="s">
        <v>711</v>
      </c>
      <c r="C221" s="187">
        <v>236.60999999999999</v>
      </c>
      <c r="D221" s="196">
        <f t="shared" si="3"/>
        <v>5.9257709307391842E-4</v>
      </c>
    </row>
    <row r="222" spans="1:4" x14ac:dyDescent="0.2">
      <c r="A222" s="174" t="s">
        <v>1119</v>
      </c>
      <c r="B222" s="199" t="s">
        <v>663</v>
      </c>
      <c r="C222" s="187">
        <v>235.01500000000001</v>
      </c>
      <c r="D222" s="196">
        <f t="shared" si="3"/>
        <v>5.8858250086119327E-4</v>
      </c>
    </row>
    <row r="223" spans="1:4" x14ac:dyDescent="0.2">
      <c r="A223" s="174" t="s">
        <v>1031</v>
      </c>
      <c r="B223" s="199" t="s">
        <v>456</v>
      </c>
      <c r="C223" s="187">
        <v>232.56</v>
      </c>
      <c r="D223" s="196">
        <f t="shared" si="3"/>
        <v>5.8243408463408343E-4</v>
      </c>
    </row>
    <row r="224" spans="1:4" x14ac:dyDescent="0.2">
      <c r="A224" s="174" t="s">
        <v>985</v>
      </c>
      <c r="B224" s="199" t="s">
        <v>388</v>
      </c>
      <c r="C224" s="187">
        <v>229.2</v>
      </c>
      <c r="D224" s="196">
        <f t="shared" si="3"/>
        <v>5.7401914429881286E-4</v>
      </c>
    </row>
    <row r="225" spans="1:4" x14ac:dyDescent="0.2">
      <c r="A225" s="174" t="s">
        <v>986</v>
      </c>
      <c r="B225" s="199" t="s">
        <v>390</v>
      </c>
      <c r="C225" s="187">
        <v>227.34</v>
      </c>
      <c r="D225" s="196">
        <f t="shared" si="3"/>
        <v>5.6936087375607377E-4</v>
      </c>
    </row>
    <row r="226" spans="1:4" x14ac:dyDescent="0.2">
      <c r="A226" s="174" t="s">
        <v>824</v>
      </c>
      <c r="B226" s="199" t="s">
        <v>53</v>
      </c>
      <c r="C226" s="187">
        <v>223.86</v>
      </c>
      <c r="D226" s="196">
        <f t="shared" si="3"/>
        <v>5.6064539983740073E-4</v>
      </c>
    </row>
    <row r="227" spans="1:4" ht="25.5" x14ac:dyDescent="0.2">
      <c r="A227" s="174" t="s">
        <v>901</v>
      </c>
      <c r="B227" s="199" t="s">
        <v>222</v>
      </c>
      <c r="C227" s="187">
        <v>223.44</v>
      </c>
      <c r="D227" s="196">
        <f t="shared" si="3"/>
        <v>5.5959353229549191E-4</v>
      </c>
    </row>
    <row r="228" spans="1:4" x14ac:dyDescent="0.2">
      <c r="A228" s="191" t="s">
        <v>825</v>
      </c>
      <c r="B228" s="200" t="s">
        <v>55</v>
      </c>
      <c r="C228" s="192">
        <v>220.66200000000001</v>
      </c>
      <c r="D228" s="196">
        <f t="shared" si="3"/>
        <v>5.5263617983972353E-4</v>
      </c>
    </row>
    <row r="229" spans="1:4" x14ac:dyDescent="0.2">
      <c r="A229" s="174" t="s">
        <v>1047</v>
      </c>
      <c r="B229" s="199" t="s">
        <v>456</v>
      </c>
      <c r="C229" s="187">
        <v>220.32</v>
      </c>
      <c r="D229" s="196">
        <f t="shared" si="3"/>
        <v>5.5177965912702636E-4</v>
      </c>
    </row>
    <row r="230" spans="1:4" ht="25.5" x14ac:dyDescent="0.2">
      <c r="A230" s="174" t="s">
        <v>874</v>
      </c>
      <c r="B230" s="199" t="s">
        <v>166</v>
      </c>
      <c r="C230" s="187">
        <v>219.15950000000001</v>
      </c>
      <c r="D230" s="196">
        <f t="shared" si="3"/>
        <v>5.4887324893087121E-4</v>
      </c>
    </row>
    <row r="231" spans="1:4" x14ac:dyDescent="0.2">
      <c r="A231" s="174" t="s">
        <v>860</v>
      </c>
      <c r="B231" s="199" t="s">
        <v>138</v>
      </c>
      <c r="C231" s="187">
        <v>217.0138</v>
      </c>
      <c r="D231" s="196">
        <f t="shared" si="3"/>
        <v>5.4349945801498132E-4</v>
      </c>
    </row>
    <row r="232" spans="1:4" x14ac:dyDescent="0.2">
      <c r="A232" s="174" t="s">
        <v>878</v>
      </c>
      <c r="B232" s="199" t="s">
        <v>174</v>
      </c>
      <c r="C232" s="187">
        <v>213.32640000000001</v>
      </c>
      <c r="D232" s="196">
        <f t="shared" si="3"/>
        <v>5.3426456188632751E-4</v>
      </c>
    </row>
    <row r="233" spans="1:4" x14ac:dyDescent="0.2">
      <c r="A233" s="174" t="s">
        <v>1035</v>
      </c>
      <c r="B233" s="199" t="s">
        <v>465</v>
      </c>
      <c r="C233" s="187">
        <v>213.2</v>
      </c>
      <c r="D233" s="196">
        <f t="shared" si="3"/>
        <v>5.3394799984514353E-4</v>
      </c>
    </row>
    <row r="234" spans="1:4" x14ac:dyDescent="0.2">
      <c r="A234" s="174" t="s">
        <v>888</v>
      </c>
      <c r="B234" s="199" t="s">
        <v>194</v>
      </c>
      <c r="C234" s="187">
        <v>209.93759999999997</v>
      </c>
      <c r="D234" s="196">
        <f t="shared" si="3"/>
        <v>5.257774934910403E-4</v>
      </c>
    </row>
    <row r="235" spans="1:4" ht="25.5" x14ac:dyDescent="0.2">
      <c r="A235" s="174" t="s">
        <v>880</v>
      </c>
      <c r="B235" s="199" t="s">
        <v>178</v>
      </c>
      <c r="C235" s="187">
        <v>208.99199999999999</v>
      </c>
      <c r="D235" s="196">
        <f t="shared" si="3"/>
        <v>5.2340928885382851E-4</v>
      </c>
    </row>
    <row r="236" spans="1:4" x14ac:dyDescent="0.2">
      <c r="A236" s="174" t="s">
        <v>1095</v>
      </c>
      <c r="B236" s="199" t="s">
        <v>606</v>
      </c>
      <c r="C236" s="187">
        <v>208.43999999999997</v>
      </c>
      <c r="D236" s="196">
        <f t="shared" si="3"/>
        <v>5.2202683437017688E-4</v>
      </c>
    </row>
    <row r="237" spans="1:4" x14ac:dyDescent="0.2">
      <c r="A237" s="174" t="s">
        <v>1121</v>
      </c>
      <c r="B237" s="199" t="s">
        <v>667</v>
      </c>
      <c r="C237" s="187">
        <v>206.21039999999999</v>
      </c>
      <c r="D237" s="196">
        <f t="shared" si="3"/>
        <v>5.1644292039055802E-4</v>
      </c>
    </row>
    <row r="238" spans="1:4" x14ac:dyDescent="0.2">
      <c r="A238" s="174" t="s">
        <v>913</v>
      </c>
      <c r="B238" s="199" t="s">
        <v>240</v>
      </c>
      <c r="C238" s="187">
        <v>196.5</v>
      </c>
      <c r="D238" s="196">
        <f t="shared" si="3"/>
        <v>4.9212374282162617E-4</v>
      </c>
    </row>
    <row r="239" spans="1:4" x14ac:dyDescent="0.2">
      <c r="A239" s="174" t="s">
        <v>815</v>
      </c>
      <c r="B239" s="199" t="s">
        <v>34</v>
      </c>
      <c r="C239" s="187">
        <v>192.65</v>
      </c>
      <c r="D239" s="196">
        <f t="shared" si="3"/>
        <v>4.8248162368746202E-4</v>
      </c>
    </row>
    <row r="240" spans="1:4" x14ac:dyDescent="0.2">
      <c r="A240" s="174" t="s">
        <v>1096</v>
      </c>
      <c r="B240" s="199" t="s">
        <v>608</v>
      </c>
      <c r="C240" s="187">
        <v>192.6</v>
      </c>
      <c r="D240" s="196">
        <f t="shared" si="3"/>
        <v>4.8235640136104425E-4</v>
      </c>
    </row>
    <row r="241" spans="1:4" x14ac:dyDescent="0.2">
      <c r="A241" s="174" t="s">
        <v>898</v>
      </c>
      <c r="B241" s="199" t="s">
        <v>216</v>
      </c>
      <c r="C241" s="187">
        <v>190.77</v>
      </c>
      <c r="D241" s="196">
        <f t="shared" si="3"/>
        <v>4.7777326421415589E-4</v>
      </c>
    </row>
    <row r="242" spans="1:4" x14ac:dyDescent="0.2">
      <c r="A242" s="174" t="s">
        <v>1065</v>
      </c>
      <c r="B242" s="199" t="s">
        <v>539</v>
      </c>
      <c r="C242" s="187">
        <v>188.16</v>
      </c>
      <c r="D242" s="196">
        <f t="shared" si="3"/>
        <v>4.7123665877515106E-4</v>
      </c>
    </row>
    <row r="243" spans="1:4" ht="25.5" x14ac:dyDescent="0.2">
      <c r="A243" s="174" t="s">
        <v>1063</v>
      </c>
      <c r="B243" s="199" t="s">
        <v>529</v>
      </c>
      <c r="C243" s="187">
        <v>186.48</v>
      </c>
      <c r="D243" s="196">
        <f t="shared" si="3"/>
        <v>4.6702918860751577E-4</v>
      </c>
    </row>
    <row r="244" spans="1:4" x14ac:dyDescent="0.2">
      <c r="A244" s="174" t="s">
        <v>876</v>
      </c>
      <c r="B244" s="199" t="s">
        <v>170</v>
      </c>
      <c r="C244" s="187">
        <v>182.88</v>
      </c>
      <c r="D244" s="196">
        <f t="shared" si="3"/>
        <v>4.5801318110544017E-4</v>
      </c>
    </row>
    <row r="245" spans="1:4" x14ac:dyDescent="0.2">
      <c r="A245" s="174" t="s">
        <v>910</v>
      </c>
      <c r="B245" s="199" t="s">
        <v>511</v>
      </c>
      <c r="C245" s="187">
        <v>182.88</v>
      </c>
      <c r="D245" s="196">
        <f t="shared" si="3"/>
        <v>4.5801318110544017E-4</v>
      </c>
    </row>
    <row r="246" spans="1:4" x14ac:dyDescent="0.2">
      <c r="A246" s="174" t="s">
        <v>926</v>
      </c>
      <c r="B246" s="199" t="s">
        <v>266</v>
      </c>
      <c r="C246" s="187">
        <v>181.89499999999998</v>
      </c>
      <c r="D246" s="196">
        <f t="shared" si="3"/>
        <v>4.555463012750111E-4</v>
      </c>
    </row>
    <row r="247" spans="1:4" x14ac:dyDescent="0.2">
      <c r="A247" s="174" t="s">
        <v>1100</v>
      </c>
      <c r="B247" s="199" t="s">
        <v>621</v>
      </c>
      <c r="C247" s="187">
        <v>180.57600000000002</v>
      </c>
      <c r="D247" s="196">
        <f t="shared" si="3"/>
        <v>4.5224293630411188E-4</v>
      </c>
    </row>
    <row r="248" spans="1:4" x14ac:dyDescent="0.2">
      <c r="A248" s="174" t="s">
        <v>961</v>
      </c>
      <c r="B248" s="199" t="s">
        <v>341</v>
      </c>
      <c r="C248" s="187">
        <v>178.57</v>
      </c>
      <c r="D248" s="196">
        <f t="shared" si="3"/>
        <v>4.4721901656823301E-4</v>
      </c>
    </row>
    <row r="249" spans="1:4" x14ac:dyDescent="0.2">
      <c r="A249" s="174" t="s">
        <v>1016</v>
      </c>
      <c r="B249" s="199" t="s">
        <v>422</v>
      </c>
      <c r="C249" s="187">
        <v>175.39999999999998</v>
      </c>
      <c r="D249" s="196">
        <f t="shared" si="3"/>
        <v>4.3927992107334975E-4</v>
      </c>
    </row>
    <row r="250" spans="1:4" ht="25.5" x14ac:dyDescent="0.2">
      <c r="A250" s="174" t="s">
        <v>1061</v>
      </c>
      <c r="B250" s="199" t="s">
        <v>525</v>
      </c>
      <c r="C250" s="187">
        <v>174.04</v>
      </c>
      <c r="D250" s="196">
        <f t="shared" si="3"/>
        <v>4.3587387379478786E-4</v>
      </c>
    </row>
    <row r="251" spans="1:4" ht="25.5" x14ac:dyDescent="0.2">
      <c r="A251" s="174" t="s">
        <v>845</v>
      </c>
      <c r="B251" s="199" t="s">
        <v>98</v>
      </c>
      <c r="C251" s="187">
        <v>173.94</v>
      </c>
      <c r="D251" s="196">
        <f t="shared" si="3"/>
        <v>4.3562342914195244E-4</v>
      </c>
    </row>
    <row r="252" spans="1:4" x14ac:dyDescent="0.2">
      <c r="A252" s="174" t="s">
        <v>1090</v>
      </c>
      <c r="B252" s="199" t="s">
        <v>592</v>
      </c>
      <c r="C252" s="187">
        <v>173.7</v>
      </c>
      <c r="D252" s="196">
        <f t="shared" si="3"/>
        <v>4.3502236197514742E-4</v>
      </c>
    </row>
    <row r="253" spans="1:4" ht="25.5" x14ac:dyDescent="0.2">
      <c r="A253" s="174" t="s">
        <v>916</v>
      </c>
      <c r="B253" s="199" t="s">
        <v>246</v>
      </c>
      <c r="C253" s="187">
        <v>171.15000000000003</v>
      </c>
      <c r="D253" s="196">
        <f t="shared" si="3"/>
        <v>4.2863602332784398E-4</v>
      </c>
    </row>
    <row r="254" spans="1:4" ht="25.5" x14ac:dyDescent="0.2">
      <c r="A254" s="174" t="s">
        <v>897</v>
      </c>
      <c r="B254" s="199" t="s">
        <v>214</v>
      </c>
      <c r="C254" s="187">
        <v>165.20000000000002</v>
      </c>
      <c r="D254" s="196">
        <f t="shared" si="3"/>
        <v>4.1373456648413566E-4</v>
      </c>
    </row>
    <row r="255" spans="1:4" x14ac:dyDescent="0.2">
      <c r="A255" s="174" t="s">
        <v>1072</v>
      </c>
      <c r="B255" s="199" t="s">
        <v>555</v>
      </c>
      <c r="C255" s="187">
        <v>164.57999999999998</v>
      </c>
      <c r="D255" s="196">
        <f t="shared" si="3"/>
        <v>4.1218180963655589E-4</v>
      </c>
    </row>
    <row r="256" spans="1:4" x14ac:dyDescent="0.2">
      <c r="A256" s="174" t="s">
        <v>953</v>
      </c>
      <c r="B256" s="199" t="s">
        <v>325</v>
      </c>
      <c r="C256" s="187">
        <v>162.32</v>
      </c>
      <c r="D256" s="196">
        <f t="shared" si="3"/>
        <v>4.0652176048247514E-4</v>
      </c>
    </row>
    <row r="257" spans="1:4" x14ac:dyDescent="0.2">
      <c r="A257" s="174" t="s">
        <v>847</v>
      </c>
      <c r="B257" s="199" t="s">
        <v>102</v>
      </c>
      <c r="C257" s="187">
        <v>159.98719999999997</v>
      </c>
      <c r="D257" s="196">
        <f t="shared" si="3"/>
        <v>4.006793876211301E-4</v>
      </c>
    </row>
    <row r="258" spans="1:4" x14ac:dyDescent="0.2">
      <c r="A258" s="174" t="s">
        <v>1141</v>
      </c>
      <c r="B258" s="199" t="s">
        <v>703</v>
      </c>
      <c r="C258" s="187">
        <v>159.67600000000002</v>
      </c>
      <c r="D258" s="196">
        <f t="shared" si="3"/>
        <v>3.9990000386150629E-4</v>
      </c>
    </row>
    <row r="259" spans="1:4" x14ac:dyDescent="0.2">
      <c r="A259" s="174" t="s">
        <v>1105</v>
      </c>
      <c r="B259" s="199" t="s">
        <v>629</v>
      </c>
      <c r="C259" s="187">
        <v>157.08160000000001</v>
      </c>
      <c r="D259" s="196">
        <f t="shared" si="3"/>
        <v>3.9340246778834381E-4</v>
      </c>
    </row>
    <row r="260" spans="1:4" x14ac:dyDescent="0.2">
      <c r="A260" s="174" t="s">
        <v>911</v>
      </c>
      <c r="B260" s="199" t="s">
        <v>236</v>
      </c>
      <c r="C260" s="187">
        <v>150</v>
      </c>
      <c r="D260" s="196">
        <f t="shared" si="3"/>
        <v>3.7566697925314974E-4</v>
      </c>
    </row>
    <row r="261" spans="1:4" ht="38.25" x14ac:dyDescent="0.2">
      <c r="A261" s="174" t="s">
        <v>886</v>
      </c>
      <c r="B261" s="199" t="s">
        <v>190</v>
      </c>
      <c r="C261" s="187">
        <v>147.86009999999999</v>
      </c>
      <c r="D261" s="196">
        <f t="shared" si="3"/>
        <v>3.703077141271243E-4</v>
      </c>
    </row>
    <row r="262" spans="1:4" x14ac:dyDescent="0.2">
      <c r="A262" s="174" t="s">
        <v>1023</v>
      </c>
      <c r="B262" s="199" t="s">
        <v>439</v>
      </c>
      <c r="C262" s="187">
        <v>147.04</v>
      </c>
      <c r="D262" s="196">
        <f t="shared" si="3"/>
        <v>3.6825381752922094E-4</v>
      </c>
    </row>
    <row r="263" spans="1:4" x14ac:dyDescent="0.2">
      <c r="A263" s="174" t="s">
        <v>1024</v>
      </c>
      <c r="B263" s="199" t="s">
        <v>441</v>
      </c>
      <c r="C263" s="187">
        <v>147.04</v>
      </c>
      <c r="D263" s="196">
        <f t="shared" si="3"/>
        <v>3.6825381752922094E-4</v>
      </c>
    </row>
    <row r="264" spans="1:4" ht="25.5" x14ac:dyDescent="0.2">
      <c r="A264" s="174" t="s">
        <v>900</v>
      </c>
      <c r="B264" s="199" t="s">
        <v>220</v>
      </c>
      <c r="C264" s="187">
        <v>140.52000000000001</v>
      </c>
      <c r="D264" s="196">
        <f t="shared" si="3"/>
        <v>3.5192482616435073E-4</v>
      </c>
    </row>
    <row r="265" spans="1:4" x14ac:dyDescent="0.2">
      <c r="A265" s="174" t="s">
        <v>995</v>
      </c>
      <c r="B265" s="199" t="s">
        <v>408</v>
      </c>
      <c r="C265" s="187">
        <v>139.32249999999999</v>
      </c>
      <c r="D265" s="196">
        <f t="shared" si="3"/>
        <v>3.4892575144664637E-4</v>
      </c>
    </row>
    <row r="266" spans="1:4" x14ac:dyDescent="0.2">
      <c r="A266" s="174" t="s">
        <v>1089</v>
      </c>
      <c r="B266" s="199" t="s">
        <v>590</v>
      </c>
      <c r="C266" s="187">
        <v>139.08999999999997</v>
      </c>
      <c r="D266" s="196">
        <f t="shared" si="3"/>
        <v>3.4834346762880393E-4</v>
      </c>
    </row>
    <row r="267" spans="1:4" x14ac:dyDescent="0.2">
      <c r="A267" s="174" t="s">
        <v>939</v>
      </c>
      <c r="B267" s="199" t="s">
        <v>295</v>
      </c>
      <c r="C267" s="187">
        <v>137.53</v>
      </c>
      <c r="D267" s="196">
        <f t="shared" si="3"/>
        <v>3.4443653104457127E-4</v>
      </c>
    </row>
    <row r="268" spans="1:4" ht="25.5" x14ac:dyDescent="0.2">
      <c r="A268" s="174" t="s">
        <v>1077</v>
      </c>
      <c r="B268" s="198" t="s">
        <v>566</v>
      </c>
      <c r="C268" s="188">
        <v>134.8623</v>
      </c>
      <c r="D268" s="196">
        <f t="shared" si="3"/>
        <v>3.3775541904088041E-4</v>
      </c>
    </row>
    <row r="269" spans="1:4" x14ac:dyDescent="0.2">
      <c r="A269" s="191" t="s">
        <v>1076</v>
      </c>
      <c r="B269" s="200" t="s">
        <v>564</v>
      </c>
      <c r="C269" s="192">
        <v>134.63640000000001</v>
      </c>
      <c r="D269" s="196">
        <f t="shared" si="3"/>
        <v>3.3718966457012517E-4</v>
      </c>
    </row>
    <row r="270" spans="1:4" ht="25.5" x14ac:dyDescent="0.2">
      <c r="A270" s="174" t="s">
        <v>1033</v>
      </c>
      <c r="B270" s="199" t="s">
        <v>461</v>
      </c>
      <c r="C270" s="187">
        <v>132.86000000000001</v>
      </c>
      <c r="D270" s="196">
        <f t="shared" si="3"/>
        <v>3.3274076575715657E-4</v>
      </c>
    </row>
    <row r="271" spans="1:4" x14ac:dyDescent="0.2">
      <c r="A271" s="174" t="s">
        <v>948</v>
      </c>
      <c r="B271" s="199" t="s">
        <v>315</v>
      </c>
      <c r="C271" s="187">
        <v>132.69</v>
      </c>
      <c r="D271" s="196">
        <f t="shared" si="3"/>
        <v>3.3231500984733629E-4</v>
      </c>
    </row>
    <row r="272" spans="1:4" x14ac:dyDescent="0.2">
      <c r="A272" s="174" t="s">
        <v>849</v>
      </c>
      <c r="B272" s="199" t="s">
        <v>106</v>
      </c>
      <c r="C272" s="187">
        <v>128.82</v>
      </c>
      <c r="D272" s="196">
        <f t="shared" si="3"/>
        <v>3.2262280178260499E-4</v>
      </c>
    </row>
    <row r="273" spans="1:4" x14ac:dyDescent="0.2">
      <c r="A273" s="174" t="s">
        <v>1045</v>
      </c>
      <c r="B273" s="199" t="s">
        <v>493</v>
      </c>
      <c r="C273" s="187">
        <v>127</v>
      </c>
      <c r="D273" s="196">
        <f t="shared" ref="D273:D336" si="4">C273/C$357</f>
        <v>3.1806470910100015E-4</v>
      </c>
    </row>
    <row r="274" spans="1:4" x14ac:dyDescent="0.2">
      <c r="A274" s="174" t="s">
        <v>957</v>
      </c>
      <c r="B274" s="199" t="s">
        <v>333</v>
      </c>
      <c r="C274" s="187">
        <v>126.1</v>
      </c>
      <c r="D274" s="196">
        <f t="shared" si="4"/>
        <v>3.1581070722548122E-4</v>
      </c>
    </row>
    <row r="275" spans="1:4" x14ac:dyDescent="0.2">
      <c r="A275" s="174" t="s">
        <v>1042</v>
      </c>
      <c r="B275" s="199" t="s">
        <v>486</v>
      </c>
      <c r="C275" s="187">
        <v>126.1</v>
      </c>
      <c r="D275" s="196">
        <f t="shared" si="4"/>
        <v>3.1581070722548122E-4</v>
      </c>
    </row>
    <row r="276" spans="1:4" x14ac:dyDescent="0.2">
      <c r="A276" s="174" t="s">
        <v>1053</v>
      </c>
      <c r="B276" s="199" t="s">
        <v>502</v>
      </c>
      <c r="C276" s="187">
        <v>124.92</v>
      </c>
      <c r="D276" s="196">
        <f t="shared" si="4"/>
        <v>3.1285546032202313E-4</v>
      </c>
    </row>
    <row r="277" spans="1:4" ht="25.5" x14ac:dyDescent="0.2">
      <c r="A277" s="174" t="s">
        <v>833</v>
      </c>
      <c r="B277" s="199" t="s">
        <v>74</v>
      </c>
      <c r="C277" s="187">
        <v>124.50000000000001</v>
      </c>
      <c r="D277" s="196">
        <f t="shared" si="4"/>
        <v>3.1180359278011431E-4</v>
      </c>
    </row>
    <row r="278" spans="1:4" x14ac:dyDescent="0.2">
      <c r="A278" s="174" t="s">
        <v>979</v>
      </c>
      <c r="B278" s="199" t="s">
        <v>382</v>
      </c>
      <c r="C278" s="187">
        <v>124.4</v>
      </c>
      <c r="D278" s="196">
        <f t="shared" si="4"/>
        <v>3.1155314812727889E-4</v>
      </c>
    </row>
    <row r="279" spans="1:4" x14ac:dyDescent="0.2">
      <c r="A279" s="174" t="s">
        <v>1046</v>
      </c>
      <c r="B279" s="199" t="s">
        <v>450</v>
      </c>
      <c r="C279" s="187">
        <v>122.76</v>
      </c>
      <c r="D279" s="196">
        <f t="shared" si="4"/>
        <v>3.0744585582077779E-4</v>
      </c>
    </row>
    <row r="280" spans="1:4" x14ac:dyDescent="0.2">
      <c r="A280" s="174" t="s">
        <v>974</v>
      </c>
      <c r="B280" s="199" t="s">
        <v>366</v>
      </c>
      <c r="C280" s="187">
        <v>119.8736</v>
      </c>
      <c r="D280" s="196">
        <f t="shared" si="4"/>
        <v>3.002170213613358E-4</v>
      </c>
    </row>
    <row r="281" spans="1:4" x14ac:dyDescent="0.2">
      <c r="A281" s="174" t="s">
        <v>929</v>
      </c>
      <c r="B281" s="199" t="s">
        <v>102</v>
      </c>
      <c r="C281" s="187">
        <v>117.392</v>
      </c>
      <c r="D281" s="196">
        <f t="shared" si="4"/>
        <v>2.9400198685657173E-4</v>
      </c>
    </row>
    <row r="282" spans="1:4" x14ac:dyDescent="0.2">
      <c r="A282" s="174" t="s">
        <v>950</v>
      </c>
      <c r="B282" s="199" t="s">
        <v>319</v>
      </c>
      <c r="C282" s="187">
        <v>115.86</v>
      </c>
      <c r="D282" s="196">
        <f t="shared" si="4"/>
        <v>2.9016517477513289E-4</v>
      </c>
    </row>
    <row r="283" spans="1:4" ht="25.5" x14ac:dyDescent="0.2">
      <c r="A283" s="174" t="s">
        <v>1084</v>
      </c>
      <c r="B283" s="199" t="s">
        <v>580</v>
      </c>
      <c r="C283" s="187">
        <v>112.41080000000001</v>
      </c>
      <c r="D283" s="196">
        <f t="shared" si="4"/>
        <v>2.8152683780953316E-4</v>
      </c>
    </row>
    <row r="284" spans="1:4" x14ac:dyDescent="0.2">
      <c r="A284" s="174" t="s">
        <v>1107</v>
      </c>
      <c r="B284" s="199" t="s">
        <v>634</v>
      </c>
      <c r="C284" s="187">
        <v>109.536</v>
      </c>
      <c r="D284" s="196">
        <f t="shared" si="4"/>
        <v>2.7432705492982007E-4</v>
      </c>
    </row>
    <row r="285" spans="1:4" x14ac:dyDescent="0.2">
      <c r="A285" s="174" t="s">
        <v>1134</v>
      </c>
      <c r="B285" s="199" t="s">
        <v>693</v>
      </c>
      <c r="C285" s="187">
        <v>108.414</v>
      </c>
      <c r="D285" s="196">
        <f t="shared" si="4"/>
        <v>2.7151706592500654E-4</v>
      </c>
    </row>
    <row r="286" spans="1:4" x14ac:dyDescent="0.2">
      <c r="A286" s="174" t="s">
        <v>890</v>
      </c>
      <c r="B286" s="199" t="s">
        <v>200</v>
      </c>
      <c r="C286" s="187">
        <v>104.64</v>
      </c>
      <c r="D286" s="196">
        <f t="shared" si="4"/>
        <v>2.6206528472699726E-4</v>
      </c>
    </row>
    <row r="287" spans="1:4" x14ac:dyDescent="0.2">
      <c r="A287" s="174" t="s">
        <v>1110</v>
      </c>
      <c r="B287" s="199" t="s">
        <v>636</v>
      </c>
      <c r="C287" s="187">
        <v>103.4676</v>
      </c>
      <c r="D287" s="196">
        <f t="shared" si="4"/>
        <v>2.5912907161715468E-4</v>
      </c>
    </row>
    <row r="288" spans="1:4" x14ac:dyDescent="0.2">
      <c r="A288" s="191" t="s">
        <v>1029</v>
      </c>
      <c r="B288" s="200" t="s">
        <v>477</v>
      </c>
      <c r="C288" s="192">
        <v>102.51</v>
      </c>
      <c r="D288" s="196">
        <f t="shared" si="4"/>
        <v>2.5673081362160254E-4</v>
      </c>
    </row>
    <row r="289" spans="1:4" x14ac:dyDescent="0.2">
      <c r="A289" s="174" t="s">
        <v>879</v>
      </c>
      <c r="B289" s="199" t="s">
        <v>176</v>
      </c>
      <c r="C289" s="187">
        <v>100.8</v>
      </c>
      <c r="D289" s="196">
        <f t="shared" si="4"/>
        <v>2.5244821005811663E-4</v>
      </c>
    </row>
    <row r="290" spans="1:4" x14ac:dyDescent="0.2">
      <c r="A290" s="174" t="s">
        <v>951</v>
      </c>
      <c r="B290" s="199" t="s">
        <v>321</v>
      </c>
      <c r="C290" s="187">
        <v>98.609999999999985</v>
      </c>
      <c r="D290" s="196">
        <f t="shared" si="4"/>
        <v>2.4696347216102062E-4</v>
      </c>
    </row>
    <row r="291" spans="1:4" x14ac:dyDescent="0.2">
      <c r="A291" s="174" t="s">
        <v>1015</v>
      </c>
      <c r="B291" s="199" t="s">
        <v>420</v>
      </c>
      <c r="C291" s="187">
        <v>97.899999999999991</v>
      </c>
      <c r="D291" s="196">
        <f t="shared" si="4"/>
        <v>2.4518531512588907E-4</v>
      </c>
    </row>
    <row r="292" spans="1:4" x14ac:dyDescent="0.2">
      <c r="A292" s="174" t="s">
        <v>1034</v>
      </c>
      <c r="B292" s="199" t="s">
        <v>463</v>
      </c>
      <c r="C292" s="187">
        <v>97.160000000000011</v>
      </c>
      <c r="D292" s="196">
        <f t="shared" si="4"/>
        <v>2.4333202469490689E-4</v>
      </c>
    </row>
    <row r="293" spans="1:4" x14ac:dyDescent="0.2">
      <c r="A293" s="174" t="s">
        <v>816</v>
      </c>
      <c r="B293" s="199" t="s">
        <v>36</v>
      </c>
      <c r="C293" s="187">
        <v>95.51100000000001</v>
      </c>
      <c r="D293" s="196">
        <f t="shared" si="4"/>
        <v>2.3920219236965061E-4</v>
      </c>
    </row>
    <row r="294" spans="1:4" ht="25.5" x14ac:dyDescent="0.2">
      <c r="A294" s="174" t="s">
        <v>1056</v>
      </c>
      <c r="B294" s="199" t="s">
        <v>515</v>
      </c>
      <c r="C294" s="187">
        <v>94.42</v>
      </c>
      <c r="D294" s="196">
        <f t="shared" si="4"/>
        <v>2.36469841207216E-4</v>
      </c>
    </row>
    <row r="295" spans="1:4" ht="25.5" x14ac:dyDescent="0.2">
      <c r="A295" s="174" t="s">
        <v>1057</v>
      </c>
      <c r="B295" s="199" t="s">
        <v>517</v>
      </c>
      <c r="C295" s="187">
        <v>94.42</v>
      </c>
      <c r="D295" s="196">
        <f t="shared" si="4"/>
        <v>2.36469841207216E-4</v>
      </c>
    </row>
    <row r="296" spans="1:4" ht="25.5" x14ac:dyDescent="0.2">
      <c r="A296" s="174" t="s">
        <v>1058</v>
      </c>
      <c r="B296" s="199" t="s">
        <v>519</v>
      </c>
      <c r="C296" s="187">
        <v>94.42</v>
      </c>
      <c r="D296" s="196">
        <f t="shared" si="4"/>
        <v>2.36469841207216E-4</v>
      </c>
    </row>
    <row r="297" spans="1:4" x14ac:dyDescent="0.2">
      <c r="A297" s="174" t="s">
        <v>907</v>
      </c>
      <c r="B297" s="199" t="s">
        <v>513</v>
      </c>
      <c r="C297" s="187">
        <v>91.44</v>
      </c>
      <c r="D297" s="196">
        <f t="shared" si="4"/>
        <v>2.2900659055272008E-4</v>
      </c>
    </row>
    <row r="298" spans="1:4" ht="25.5" x14ac:dyDescent="0.2">
      <c r="A298" s="174" t="s">
        <v>832</v>
      </c>
      <c r="B298" s="199" t="s">
        <v>72</v>
      </c>
      <c r="C298" s="187">
        <v>89.1</v>
      </c>
      <c r="D298" s="196">
        <f t="shared" si="4"/>
        <v>2.2314618567637095E-4</v>
      </c>
    </row>
    <row r="299" spans="1:4" x14ac:dyDescent="0.2">
      <c r="A299" s="191" t="s">
        <v>992</v>
      </c>
      <c r="B299" s="200" t="s">
        <v>402</v>
      </c>
      <c r="C299" s="192">
        <v>87.359999999999985</v>
      </c>
      <c r="D299" s="196">
        <f t="shared" si="4"/>
        <v>2.1878844871703437E-4</v>
      </c>
    </row>
    <row r="300" spans="1:4" x14ac:dyDescent="0.2">
      <c r="A300" s="174" t="s">
        <v>959</v>
      </c>
      <c r="B300" s="199" t="s">
        <v>337</v>
      </c>
      <c r="C300" s="187">
        <v>85.660000000000011</v>
      </c>
      <c r="D300" s="196">
        <f t="shared" si="4"/>
        <v>2.1453088961883207E-4</v>
      </c>
    </row>
    <row r="301" spans="1:4" x14ac:dyDescent="0.2">
      <c r="A301" s="174" t="s">
        <v>934</v>
      </c>
      <c r="B301" s="199" t="s">
        <v>281</v>
      </c>
      <c r="C301" s="187">
        <v>81.213000000000008</v>
      </c>
      <c r="D301" s="196">
        <f t="shared" si="4"/>
        <v>2.0339361590724037E-4</v>
      </c>
    </row>
    <row r="302" spans="1:4" x14ac:dyDescent="0.2">
      <c r="A302" s="174" t="s">
        <v>817</v>
      </c>
      <c r="B302" s="199" t="s">
        <v>39</v>
      </c>
      <c r="C302" s="187">
        <v>74.197599999999994</v>
      </c>
      <c r="D302" s="196">
        <f t="shared" si="4"/>
        <v>1.8582392173222334E-4</v>
      </c>
    </row>
    <row r="303" spans="1:4" x14ac:dyDescent="0.2">
      <c r="A303" s="174" t="s">
        <v>1022</v>
      </c>
      <c r="B303" s="199" t="s">
        <v>437</v>
      </c>
      <c r="C303" s="187">
        <v>73.22</v>
      </c>
      <c r="D303" s="196">
        <f t="shared" si="4"/>
        <v>1.8337557480610416E-4</v>
      </c>
    </row>
    <row r="304" spans="1:4" x14ac:dyDescent="0.2">
      <c r="A304" s="174" t="s">
        <v>1112</v>
      </c>
      <c r="B304" s="199" t="s">
        <v>621</v>
      </c>
      <c r="C304" s="187">
        <v>71.307000000000002</v>
      </c>
      <c r="D304" s="196">
        <f t="shared" si="4"/>
        <v>1.7858456859736233E-4</v>
      </c>
    </row>
    <row r="305" spans="1:4" x14ac:dyDescent="0.2">
      <c r="A305" s="191" t="s">
        <v>895</v>
      </c>
      <c r="B305" s="200" t="s">
        <v>210</v>
      </c>
      <c r="C305" s="192">
        <v>70.66</v>
      </c>
      <c r="D305" s="196">
        <f t="shared" si="4"/>
        <v>1.7696419169351707E-4</v>
      </c>
    </row>
    <row r="306" spans="1:4" x14ac:dyDescent="0.2">
      <c r="A306" s="174" t="s">
        <v>945</v>
      </c>
      <c r="B306" s="199" t="s">
        <v>309</v>
      </c>
      <c r="C306" s="187">
        <v>69.959999999999994</v>
      </c>
      <c r="D306" s="196">
        <f t="shared" si="4"/>
        <v>1.7521107912366903E-4</v>
      </c>
    </row>
    <row r="307" spans="1:4" x14ac:dyDescent="0.2">
      <c r="A307" s="174" t="s">
        <v>893</v>
      </c>
      <c r="B307" s="199" t="s">
        <v>206</v>
      </c>
      <c r="C307" s="187">
        <v>65.48</v>
      </c>
      <c r="D307" s="196">
        <f t="shared" si="4"/>
        <v>1.6399115867664165E-4</v>
      </c>
    </row>
    <row r="308" spans="1:4" x14ac:dyDescent="0.2">
      <c r="A308" s="174" t="s">
        <v>978</v>
      </c>
      <c r="B308" s="199" t="s">
        <v>376</v>
      </c>
      <c r="C308" s="187">
        <v>64.16</v>
      </c>
      <c r="D308" s="196">
        <f t="shared" si="4"/>
        <v>1.6068528925921392E-4</v>
      </c>
    </row>
    <row r="309" spans="1:4" x14ac:dyDescent="0.2">
      <c r="A309" s="174" t="s">
        <v>1021</v>
      </c>
      <c r="B309" s="199" t="s">
        <v>435</v>
      </c>
      <c r="C309" s="187">
        <v>62.760000000000005</v>
      </c>
      <c r="D309" s="196">
        <f t="shared" si="4"/>
        <v>1.5717906411951788E-4</v>
      </c>
    </row>
    <row r="310" spans="1:4" x14ac:dyDescent="0.2">
      <c r="A310" s="174" t="s">
        <v>1139</v>
      </c>
      <c r="B310" s="199" t="s">
        <v>642</v>
      </c>
      <c r="C310" s="187">
        <v>61.027599999999993</v>
      </c>
      <c r="D310" s="196">
        <f t="shared" si="4"/>
        <v>1.5284036095379681E-4</v>
      </c>
    </row>
    <row r="311" spans="1:4" ht="25.5" x14ac:dyDescent="0.2">
      <c r="A311" s="191" t="s">
        <v>1068</v>
      </c>
      <c r="B311" s="200" t="s">
        <v>547</v>
      </c>
      <c r="C311" s="192">
        <v>60.09</v>
      </c>
      <c r="D311" s="196">
        <f t="shared" si="4"/>
        <v>1.5049219188881181E-4</v>
      </c>
    </row>
    <row r="312" spans="1:4" x14ac:dyDescent="0.2">
      <c r="A312" s="174" t="s">
        <v>1104</v>
      </c>
      <c r="B312" s="199" t="s">
        <v>623</v>
      </c>
      <c r="C312" s="187">
        <v>58.252799999999993</v>
      </c>
      <c r="D312" s="196">
        <f t="shared" si="4"/>
        <v>1.4589102272691921E-4</v>
      </c>
    </row>
    <row r="313" spans="1:4" x14ac:dyDescent="0.2">
      <c r="A313" s="174" t="s">
        <v>955</v>
      </c>
      <c r="B313" s="199" t="s">
        <v>329</v>
      </c>
      <c r="C313" s="187">
        <v>58.17</v>
      </c>
      <c r="D313" s="196">
        <f t="shared" si="4"/>
        <v>1.4568365455437147E-4</v>
      </c>
    </row>
    <row r="314" spans="1:4" x14ac:dyDescent="0.2">
      <c r="A314" s="174" t="s">
        <v>937</v>
      </c>
      <c r="B314" s="199" t="s">
        <v>291</v>
      </c>
      <c r="C314" s="187">
        <v>57.849999999999994</v>
      </c>
      <c r="D314" s="196">
        <f t="shared" si="4"/>
        <v>1.4488223166529807E-4</v>
      </c>
    </row>
    <row r="315" spans="1:4" x14ac:dyDescent="0.2">
      <c r="A315" s="174" t="s">
        <v>952</v>
      </c>
      <c r="B315" s="199" t="s">
        <v>323</v>
      </c>
      <c r="C315" s="187">
        <v>57.099999999999994</v>
      </c>
      <c r="D315" s="196">
        <f t="shared" si="4"/>
        <v>1.4300389676903232E-4</v>
      </c>
    </row>
    <row r="316" spans="1:4" x14ac:dyDescent="0.2">
      <c r="A316" s="174" t="s">
        <v>1102</v>
      </c>
      <c r="B316" s="199" t="s">
        <v>625</v>
      </c>
      <c r="C316" s="187">
        <v>56.695499999999996</v>
      </c>
      <c r="D316" s="196">
        <f t="shared" si="4"/>
        <v>1.4199084814831302E-4</v>
      </c>
    </row>
    <row r="317" spans="1:4" x14ac:dyDescent="0.2">
      <c r="A317" s="174" t="s">
        <v>971</v>
      </c>
      <c r="B317" s="199" t="s">
        <v>354</v>
      </c>
      <c r="C317" s="187">
        <v>54.2</v>
      </c>
      <c r="D317" s="196">
        <f t="shared" si="4"/>
        <v>1.3574100183680478E-4</v>
      </c>
    </row>
    <row r="318" spans="1:4" x14ac:dyDescent="0.2">
      <c r="A318" s="174" t="s">
        <v>1097</v>
      </c>
      <c r="B318" s="199" t="s">
        <v>610</v>
      </c>
      <c r="C318" s="187">
        <v>53.599999999999994</v>
      </c>
      <c r="D318" s="196">
        <f t="shared" si="4"/>
        <v>1.3423833391979216E-4</v>
      </c>
    </row>
    <row r="319" spans="1:4" x14ac:dyDescent="0.2">
      <c r="A319" s="174" t="s">
        <v>947</v>
      </c>
      <c r="B319" s="199" t="s">
        <v>313</v>
      </c>
      <c r="C319" s="187">
        <v>51.88</v>
      </c>
      <c r="D319" s="196">
        <f t="shared" si="4"/>
        <v>1.2993068589102274E-4</v>
      </c>
    </row>
    <row r="320" spans="1:4" ht="38.25" x14ac:dyDescent="0.2">
      <c r="A320" s="174" t="s">
        <v>1038</v>
      </c>
      <c r="B320" s="199" t="s">
        <v>474</v>
      </c>
      <c r="C320" s="187">
        <v>51.38</v>
      </c>
      <c r="D320" s="196">
        <f t="shared" si="4"/>
        <v>1.2867846262684557E-4</v>
      </c>
    </row>
    <row r="321" spans="1:4" ht="25.5" x14ac:dyDescent="0.2">
      <c r="A321" s="191" t="s">
        <v>927</v>
      </c>
      <c r="B321" s="200" t="s">
        <v>268</v>
      </c>
      <c r="C321" s="192">
        <v>48</v>
      </c>
      <c r="D321" s="196">
        <f t="shared" si="4"/>
        <v>1.2021343336100792E-4</v>
      </c>
    </row>
    <row r="322" spans="1:4" ht="25.5" x14ac:dyDescent="0.2">
      <c r="A322" s="174" t="s">
        <v>1079</v>
      </c>
      <c r="B322" s="199" t="s">
        <v>570</v>
      </c>
      <c r="C322" s="187">
        <v>47.890799999999999</v>
      </c>
      <c r="D322" s="196">
        <f t="shared" si="4"/>
        <v>1.1993994780011163E-4</v>
      </c>
    </row>
    <row r="323" spans="1:4" x14ac:dyDescent="0.2">
      <c r="A323" s="174" t="s">
        <v>1064</v>
      </c>
      <c r="B323" s="199" t="s">
        <v>533</v>
      </c>
      <c r="C323" s="187">
        <v>47.015000000000001</v>
      </c>
      <c r="D323" s="196">
        <f t="shared" si="4"/>
        <v>1.1774655353057891E-4</v>
      </c>
    </row>
    <row r="324" spans="1:4" x14ac:dyDescent="0.2">
      <c r="A324" s="174" t="s">
        <v>1111</v>
      </c>
      <c r="B324" s="199" t="s">
        <v>640</v>
      </c>
      <c r="C324" s="187">
        <v>44.781099999999995</v>
      </c>
      <c r="D324" s="196">
        <f t="shared" si="4"/>
        <v>1.1215187043088815E-4</v>
      </c>
    </row>
    <row r="325" spans="1:4" x14ac:dyDescent="0.2">
      <c r="A325" s="174" t="s">
        <v>981</v>
      </c>
      <c r="B325" s="199" t="s">
        <v>380</v>
      </c>
      <c r="C325" s="187">
        <v>43.96</v>
      </c>
      <c r="D325" s="196">
        <f t="shared" si="4"/>
        <v>1.1009546938645643E-4</v>
      </c>
    </row>
    <row r="326" spans="1:4" x14ac:dyDescent="0.2">
      <c r="A326" s="174" t="s">
        <v>865</v>
      </c>
      <c r="B326" s="199" t="s">
        <v>146</v>
      </c>
      <c r="C326" s="187">
        <v>43.686500000000009</v>
      </c>
      <c r="D326" s="196">
        <f t="shared" si="4"/>
        <v>1.0941050326095153E-4</v>
      </c>
    </row>
    <row r="327" spans="1:4" x14ac:dyDescent="0.2">
      <c r="A327" s="174" t="s">
        <v>829</v>
      </c>
      <c r="B327" s="199" t="s">
        <v>63</v>
      </c>
      <c r="C327" s="187">
        <v>42.16</v>
      </c>
      <c r="D327" s="196">
        <f t="shared" si="4"/>
        <v>1.0558746563541861E-4</v>
      </c>
    </row>
    <row r="328" spans="1:4" x14ac:dyDescent="0.2">
      <c r="A328" s="174" t="s">
        <v>958</v>
      </c>
      <c r="B328" s="199" t="s">
        <v>335</v>
      </c>
      <c r="C328" s="187">
        <v>42.050000000000004</v>
      </c>
      <c r="D328" s="196">
        <f t="shared" si="4"/>
        <v>1.0531197651729966E-4</v>
      </c>
    </row>
    <row r="329" spans="1:4" x14ac:dyDescent="0.2">
      <c r="A329" s="174" t="s">
        <v>954</v>
      </c>
      <c r="B329" s="199" t="s">
        <v>327</v>
      </c>
      <c r="C329" s="187">
        <v>41.31</v>
      </c>
      <c r="D329" s="196">
        <f t="shared" si="4"/>
        <v>1.0345868608631745E-4</v>
      </c>
    </row>
    <row r="330" spans="1:4" ht="25.5" x14ac:dyDescent="0.2">
      <c r="A330" s="174" t="s">
        <v>812</v>
      </c>
      <c r="B330" s="199" t="s">
        <v>68</v>
      </c>
      <c r="C330" s="187">
        <v>40.2408</v>
      </c>
      <c r="D330" s="196">
        <f t="shared" si="4"/>
        <v>1.0078093185820099E-4</v>
      </c>
    </row>
    <row r="331" spans="1:4" x14ac:dyDescent="0.2">
      <c r="A331" s="174" t="s">
        <v>826</v>
      </c>
      <c r="B331" s="199" t="s">
        <v>57</v>
      </c>
      <c r="C331" s="187">
        <v>39.480000000000004</v>
      </c>
      <c r="D331" s="196">
        <f t="shared" si="4"/>
        <v>9.8875548939429033E-5</v>
      </c>
    </row>
    <row r="332" spans="1:4" x14ac:dyDescent="0.2">
      <c r="A332" s="174" t="s">
        <v>843</v>
      </c>
      <c r="B332" s="199" t="s">
        <v>93</v>
      </c>
      <c r="C332" s="187">
        <v>38.42</v>
      </c>
      <c r="D332" s="196">
        <f t="shared" si="4"/>
        <v>9.622083561937343E-5</v>
      </c>
    </row>
    <row r="333" spans="1:4" x14ac:dyDescent="0.2">
      <c r="A333" s="191" t="s">
        <v>909</v>
      </c>
      <c r="B333" s="200" t="s">
        <v>299</v>
      </c>
      <c r="C333" s="192">
        <v>37.56</v>
      </c>
      <c r="D333" s="196">
        <f t="shared" si="4"/>
        <v>9.4067011604988704E-5</v>
      </c>
    </row>
    <row r="334" spans="1:4" ht="25.5" x14ac:dyDescent="0.2">
      <c r="A334" s="174" t="s">
        <v>908</v>
      </c>
      <c r="B334" s="199" t="s">
        <v>234</v>
      </c>
      <c r="C334" s="187">
        <v>36.143999999999998</v>
      </c>
      <c r="D334" s="196">
        <f t="shared" si="4"/>
        <v>9.052071532083896E-5</v>
      </c>
    </row>
    <row r="335" spans="1:4" x14ac:dyDescent="0.2">
      <c r="A335" s="174" t="s">
        <v>942</v>
      </c>
      <c r="B335" s="199" t="s">
        <v>303</v>
      </c>
      <c r="C335" s="187">
        <v>32.97</v>
      </c>
      <c r="D335" s="196">
        <f t="shared" si="4"/>
        <v>8.2571602039842315E-5</v>
      </c>
    </row>
    <row r="336" spans="1:4" x14ac:dyDescent="0.2">
      <c r="A336" s="174" t="s">
        <v>1109</v>
      </c>
      <c r="B336" s="199" t="s">
        <v>638</v>
      </c>
      <c r="C336" s="187">
        <v>29.754000000000001</v>
      </c>
      <c r="D336" s="196">
        <f t="shared" si="4"/>
        <v>7.4517302004654796E-5</v>
      </c>
    </row>
    <row r="337" spans="1:4" ht="25.5" x14ac:dyDescent="0.2">
      <c r="A337" s="191" t="s">
        <v>1085</v>
      </c>
      <c r="B337" s="200" t="s">
        <v>582</v>
      </c>
      <c r="C337" s="192">
        <v>29.282399999999999</v>
      </c>
      <c r="D337" s="196">
        <f t="shared" ref="D337:D356" si="5">C337/C$357</f>
        <v>7.3336205021882884E-5</v>
      </c>
    </row>
    <row r="338" spans="1:4" x14ac:dyDescent="0.2">
      <c r="A338" s="174" t="s">
        <v>1113</v>
      </c>
      <c r="B338" s="199" t="s">
        <v>642</v>
      </c>
      <c r="C338" s="187">
        <v>27.357200000000002</v>
      </c>
      <c r="D338" s="196">
        <f t="shared" si="5"/>
        <v>6.8514644565495137E-5</v>
      </c>
    </row>
    <row r="339" spans="1:4" x14ac:dyDescent="0.2">
      <c r="A339" s="174" t="s">
        <v>1108</v>
      </c>
      <c r="B339" s="199" t="s">
        <v>623</v>
      </c>
      <c r="C339" s="187">
        <v>27.350399999999997</v>
      </c>
      <c r="D339" s="196">
        <f t="shared" si="5"/>
        <v>6.849761432910231E-5</v>
      </c>
    </row>
    <row r="340" spans="1:4" x14ac:dyDescent="0.2">
      <c r="A340" s="174" t="s">
        <v>820</v>
      </c>
      <c r="B340" s="199" t="s">
        <v>45</v>
      </c>
      <c r="C340" s="187">
        <v>26.799999999999997</v>
      </c>
      <c r="D340" s="196">
        <f t="shared" si="5"/>
        <v>6.7119166959896082E-5</v>
      </c>
    </row>
    <row r="341" spans="1:4" x14ac:dyDescent="0.2">
      <c r="A341" s="191" t="s">
        <v>943</v>
      </c>
      <c r="B341" s="200" t="s">
        <v>305</v>
      </c>
      <c r="C341" s="192">
        <v>25.6</v>
      </c>
      <c r="D341" s="196">
        <f t="shared" si="5"/>
        <v>6.4113831125870899E-5</v>
      </c>
    </row>
    <row r="342" spans="1:4" x14ac:dyDescent="0.2">
      <c r="A342" s="174" t="s">
        <v>949</v>
      </c>
      <c r="B342" s="199" t="s">
        <v>317</v>
      </c>
      <c r="C342" s="187">
        <v>25.26</v>
      </c>
      <c r="D342" s="196">
        <f t="shared" si="5"/>
        <v>6.3262319306230428E-5</v>
      </c>
    </row>
    <row r="343" spans="1:4" x14ac:dyDescent="0.2">
      <c r="A343" s="174" t="s">
        <v>867</v>
      </c>
      <c r="B343" s="199" t="s">
        <v>152</v>
      </c>
      <c r="C343" s="187">
        <v>24.75</v>
      </c>
      <c r="D343" s="196">
        <f t="shared" si="5"/>
        <v>6.1985051576769708E-5</v>
      </c>
    </row>
    <row r="344" spans="1:4" x14ac:dyDescent="0.2">
      <c r="A344" s="174" t="s">
        <v>904</v>
      </c>
      <c r="B344" s="199" t="s">
        <v>228</v>
      </c>
      <c r="C344" s="187">
        <v>23.51</v>
      </c>
      <c r="D344" s="196">
        <f t="shared" si="5"/>
        <v>5.8879537881610342E-5</v>
      </c>
    </row>
    <row r="345" spans="1:4" x14ac:dyDescent="0.2">
      <c r="A345" s="174" t="s">
        <v>931</v>
      </c>
      <c r="B345" s="199" t="s">
        <v>276</v>
      </c>
      <c r="C345" s="187">
        <v>21.6</v>
      </c>
      <c r="D345" s="196">
        <f t="shared" si="5"/>
        <v>5.4096045012453568E-5</v>
      </c>
    </row>
    <row r="346" spans="1:4" x14ac:dyDescent="0.2">
      <c r="A346" s="191" t="s">
        <v>1011</v>
      </c>
      <c r="B346" s="200" t="s">
        <v>467</v>
      </c>
      <c r="C346" s="192">
        <v>21.34</v>
      </c>
      <c r="D346" s="196">
        <f t="shared" si="5"/>
        <v>5.3444888915081441E-5</v>
      </c>
    </row>
    <row r="347" spans="1:4" x14ac:dyDescent="0.2">
      <c r="A347" s="174" t="s">
        <v>988</v>
      </c>
      <c r="B347" s="199" t="s">
        <v>394</v>
      </c>
      <c r="C347" s="187">
        <v>14.87</v>
      </c>
      <c r="D347" s="196">
        <f t="shared" si="5"/>
        <v>3.7241119876628912E-5</v>
      </c>
    </row>
    <row r="348" spans="1:4" ht="38.25" x14ac:dyDescent="0.2">
      <c r="A348" s="174" t="s">
        <v>1082</v>
      </c>
      <c r="B348" s="199" t="s">
        <v>576</v>
      </c>
      <c r="C348" s="187">
        <v>11.76</v>
      </c>
      <c r="D348" s="196">
        <f t="shared" si="5"/>
        <v>2.9452291173446941E-5</v>
      </c>
    </row>
    <row r="349" spans="1:4" x14ac:dyDescent="0.2">
      <c r="A349" s="174" t="s">
        <v>827</v>
      </c>
      <c r="B349" s="199" t="s">
        <v>59</v>
      </c>
      <c r="C349" s="187">
        <v>9.870000000000001</v>
      </c>
      <c r="D349" s="196">
        <f t="shared" si="5"/>
        <v>2.4718887234857258E-5</v>
      </c>
    </row>
    <row r="350" spans="1:4" x14ac:dyDescent="0.2">
      <c r="A350" s="174" t="s">
        <v>956</v>
      </c>
      <c r="B350" s="199" t="s">
        <v>331</v>
      </c>
      <c r="C350" s="187">
        <v>9.73</v>
      </c>
      <c r="D350" s="196">
        <f t="shared" si="5"/>
        <v>2.4368264720887647E-5</v>
      </c>
    </row>
    <row r="351" spans="1:4" x14ac:dyDescent="0.2">
      <c r="A351" s="174" t="s">
        <v>940</v>
      </c>
      <c r="B351" s="199" t="s">
        <v>297</v>
      </c>
      <c r="C351" s="187">
        <v>9.35</v>
      </c>
      <c r="D351" s="196">
        <f t="shared" si="5"/>
        <v>2.3416575040113001E-5</v>
      </c>
    </row>
    <row r="352" spans="1:4" x14ac:dyDescent="0.2">
      <c r="A352" s="174" t="s">
        <v>828</v>
      </c>
      <c r="B352" s="199" t="s">
        <v>61</v>
      </c>
      <c r="C352" s="187">
        <v>7.4399999999999995</v>
      </c>
      <c r="D352" s="196">
        <f t="shared" si="5"/>
        <v>1.8633082170956226E-5</v>
      </c>
    </row>
    <row r="353" spans="1:4" x14ac:dyDescent="0.2">
      <c r="A353" s="174" t="s">
        <v>822</v>
      </c>
      <c r="B353" s="199" t="s">
        <v>49</v>
      </c>
      <c r="C353" s="187">
        <v>7.4241000000000001</v>
      </c>
      <c r="D353" s="196">
        <f t="shared" si="5"/>
        <v>1.8593261471155396E-5</v>
      </c>
    </row>
    <row r="354" spans="1:4" x14ac:dyDescent="0.2">
      <c r="A354" s="174" t="s">
        <v>941</v>
      </c>
      <c r="B354" s="199" t="s">
        <v>301</v>
      </c>
      <c r="C354" s="187">
        <v>6.24</v>
      </c>
      <c r="D354" s="196">
        <f t="shared" si="5"/>
        <v>1.562774633693103E-5</v>
      </c>
    </row>
    <row r="355" spans="1:4" x14ac:dyDescent="0.2">
      <c r="A355" s="174" t="s">
        <v>982</v>
      </c>
      <c r="B355" s="199" t="s">
        <v>276</v>
      </c>
      <c r="C355" s="187">
        <v>4.32</v>
      </c>
      <c r="D355" s="196">
        <f t="shared" si="5"/>
        <v>1.0819209002490713E-5</v>
      </c>
    </row>
    <row r="356" spans="1:4" x14ac:dyDescent="0.2">
      <c r="A356" s="191" t="s">
        <v>818</v>
      </c>
      <c r="B356" s="200" t="s">
        <v>41</v>
      </c>
      <c r="C356" s="192">
        <v>2.6799999999999997</v>
      </c>
      <c r="D356" s="196">
        <f t="shared" si="5"/>
        <v>6.7119166959896082E-6</v>
      </c>
    </row>
    <row r="357" spans="1:4" x14ac:dyDescent="0.2">
      <c r="A357" s="176" t="s">
        <v>712</v>
      </c>
      <c r="B357" s="177"/>
      <c r="C357" s="178">
        <v>399289.81859999965</v>
      </c>
      <c r="D357" s="197">
        <f>SUM(D17:D356)</f>
        <v>1.0000000000000002</v>
      </c>
    </row>
    <row r="358" spans="1:4" x14ac:dyDescent="0.2">
      <c r="C358" s="5"/>
      <c r="D358" s="108" t="s">
        <v>1177</v>
      </c>
    </row>
    <row r="359" spans="1:4" x14ac:dyDescent="0.2">
      <c r="B359" s="201" t="s">
        <v>1162</v>
      </c>
    </row>
    <row r="360" spans="1:4" x14ac:dyDescent="0.2">
      <c r="B360" s="183" t="s">
        <v>1159</v>
      </c>
      <c r="C360" s="5"/>
    </row>
    <row r="361" spans="1:4" x14ac:dyDescent="0.2">
      <c r="B361" s="183" t="s">
        <v>785</v>
      </c>
      <c r="C361" s="5"/>
      <c r="D361" s="53"/>
    </row>
    <row r="362" spans="1:4" x14ac:dyDescent="0.2">
      <c r="B362" s="183" t="s">
        <v>1160</v>
      </c>
      <c r="C362" s="5"/>
      <c r="D362" s="53"/>
    </row>
    <row r="363" spans="1:4" x14ac:dyDescent="0.2">
      <c r="C363" s="5"/>
      <c r="D363" s="53"/>
    </row>
    <row r="364" spans="1:4" x14ac:dyDescent="0.2">
      <c r="C364" s="65"/>
      <c r="D364" s="65"/>
    </row>
    <row r="365" spans="1:4" x14ac:dyDescent="0.2">
      <c r="C365" s="65"/>
      <c r="D365" s="65"/>
    </row>
  </sheetData>
  <printOptions horizontalCentered="1"/>
  <pageMargins left="0.39370078740157483" right="0.39370078740157483" top="0.39370078740157483" bottom="0.39370078740157483" header="0" footer="0"/>
  <pageSetup paperSize="9" scale="55" fitToHeight="27" orientation="portrait" horizontalDpi="1200" verticalDpi="1200" r:id="rId1"/>
  <headerFooter>
    <oddFooter>&amp;R&amp;"Verdana,Negrito itálico"&amp;10Página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E979A-2F21-4B50-9664-6001556E5447}">
  <dimension ref="A1:D400"/>
  <sheetViews>
    <sheetView showGridLines="0" workbookViewId="0">
      <selection activeCell="F4" sqref="F4"/>
    </sheetView>
  </sheetViews>
  <sheetFormatPr defaultRowHeight="12.75" x14ac:dyDescent="0.2"/>
  <cols>
    <col min="1" max="1" width="10.28515625" style="5" customWidth="1"/>
    <col min="2" max="2" width="121.7109375" style="5" customWidth="1"/>
    <col min="3" max="3" width="1.28515625" style="5" customWidth="1"/>
    <col min="4" max="4" width="35.140625" style="5" customWidth="1"/>
    <col min="5" max="16384" width="9.140625" style="5"/>
  </cols>
  <sheetData>
    <row r="1" spans="1:4" x14ac:dyDescent="0.2">
      <c r="A1" s="1"/>
      <c r="B1" s="40"/>
      <c r="D1" s="1"/>
    </row>
    <row r="2" spans="1:4" x14ac:dyDescent="0.2">
      <c r="A2" s="42"/>
      <c r="B2" s="43"/>
      <c r="D2" s="42"/>
    </row>
    <row r="3" spans="1:4" ht="19.5" x14ac:dyDescent="0.25">
      <c r="A3" s="42"/>
      <c r="B3" s="168" t="s">
        <v>1192</v>
      </c>
      <c r="D3" s="42"/>
    </row>
    <row r="4" spans="1:4" x14ac:dyDescent="0.2">
      <c r="A4" s="42"/>
      <c r="B4" s="166" t="s">
        <v>1193</v>
      </c>
      <c r="D4" s="42"/>
    </row>
    <row r="5" spans="1:4" x14ac:dyDescent="0.2">
      <c r="A5" s="42"/>
      <c r="B5" s="43"/>
      <c r="D5" s="42"/>
    </row>
    <row r="6" spans="1:4" x14ac:dyDescent="0.2">
      <c r="A6" s="42"/>
      <c r="D6" s="42"/>
    </row>
    <row r="7" spans="1:4" x14ac:dyDescent="0.2">
      <c r="A7" s="42"/>
      <c r="B7" s="48"/>
      <c r="D7" s="42"/>
    </row>
    <row r="8" spans="1:4" x14ac:dyDescent="0.2">
      <c r="A8" s="42"/>
      <c r="D8" s="42"/>
    </row>
    <row r="9" spans="1:4" x14ac:dyDescent="0.2">
      <c r="A9" s="42"/>
      <c r="D9" s="42"/>
    </row>
    <row r="10" spans="1:4" ht="23.25" x14ac:dyDescent="0.35">
      <c r="A10" s="42"/>
      <c r="B10" s="47" t="s">
        <v>1196</v>
      </c>
      <c r="D10" s="169"/>
    </row>
    <row r="11" spans="1:4" x14ac:dyDescent="0.2">
      <c r="A11" s="42"/>
      <c r="B11" s="49" t="s">
        <v>788</v>
      </c>
      <c r="D11" s="169"/>
    </row>
    <row r="12" spans="1:4" x14ac:dyDescent="0.2">
      <c r="A12" s="42"/>
      <c r="B12" s="49" t="s">
        <v>789</v>
      </c>
      <c r="D12" s="42"/>
    </row>
    <row r="13" spans="1:4" x14ac:dyDescent="0.2">
      <c r="A13" s="42"/>
      <c r="B13" s="49"/>
      <c r="D13" s="42"/>
    </row>
    <row r="14" spans="1:4" x14ac:dyDescent="0.2">
      <c r="A14" s="171" t="s">
        <v>716</v>
      </c>
      <c r="B14" s="221" t="s">
        <v>0</v>
      </c>
      <c r="C14" s="66"/>
      <c r="D14" s="222" t="s">
        <v>1194</v>
      </c>
    </row>
    <row r="15" spans="1:4" s="41" customFormat="1" x14ac:dyDescent="0.2">
      <c r="A15" s="173"/>
      <c r="B15" s="223"/>
      <c r="C15" s="224"/>
      <c r="D15" s="225" t="s">
        <v>1195</v>
      </c>
    </row>
    <row r="16" spans="1:4" s="131" customFormat="1" x14ac:dyDescent="0.2">
      <c r="A16" s="215">
        <v>1</v>
      </c>
      <c r="B16" s="216" t="s">
        <v>3</v>
      </c>
      <c r="C16" s="207"/>
      <c r="D16" s="202"/>
    </row>
    <row r="17" spans="1:4" x14ac:dyDescent="0.2">
      <c r="A17" s="217" t="s">
        <v>722</v>
      </c>
      <c r="B17" s="226" t="s">
        <v>5</v>
      </c>
      <c r="C17" s="208"/>
      <c r="D17" s="203" t="s">
        <v>4</v>
      </c>
    </row>
    <row r="18" spans="1:4" x14ac:dyDescent="0.2">
      <c r="A18" s="217" t="s">
        <v>736</v>
      </c>
      <c r="B18" s="226" t="s">
        <v>8</v>
      </c>
      <c r="C18" s="209"/>
      <c r="D18" s="203" t="s">
        <v>7</v>
      </c>
    </row>
    <row r="19" spans="1:4" x14ac:dyDescent="0.2">
      <c r="A19" s="217" t="s">
        <v>795</v>
      </c>
      <c r="B19" s="226" t="s">
        <v>11</v>
      </c>
      <c r="C19" s="209"/>
      <c r="D19" s="203" t="s">
        <v>10</v>
      </c>
    </row>
    <row r="20" spans="1:4" x14ac:dyDescent="0.2">
      <c r="A20" s="217" t="s">
        <v>796</v>
      </c>
      <c r="B20" s="226" t="s">
        <v>14</v>
      </c>
      <c r="C20" s="209"/>
      <c r="D20" s="203" t="s">
        <v>13</v>
      </c>
    </row>
    <row r="21" spans="1:4" x14ac:dyDescent="0.2">
      <c r="A21" s="217" t="s">
        <v>797</v>
      </c>
      <c r="B21" s="226" t="s">
        <v>17</v>
      </c>
      <c r="C21" s="209"/>
      <c r="D21" s="203" t="s">
        <v>16</v>
      </c>
    </row>
    <row r="22" spans="1:4" x14ac:dyDescent="0.2">
      <c r="A22" s="217" t="s">
        <v>798</v>
      </c>
      <c r="B22" s="226" t="s">
        <v>20</v>
      </c>
      <c r="C22" s="209"/>
      <c r="D22" s="203" t="s">
        <v>19</v>
      </c>
    </row>
    <row r="23" spans="1:4" x14ac:dyDescent="0.2">
      <c r="A23" s="217" t="s">
        <v>799</v>
      </c>
      <c r="B23" s="226" t="s">
        <v>23</v>
      </c>
      <c r="C23" s="209"/>
      <c r="D23" s="203" t="s">
        <v>22</v>
      </c>
    </row>
    <row r="24" spans="1:4" x14ac:dyDescent="0.2">
      <c r="A24" s="217" t="s">
        <v>800</v>
      </c>
      <c r="B24" s="226" t="s">
        <v>25</v>
      </c>
      <c r="C24" s="209"/>
      <c r="D24" s="203" t="s">
        <v>24</v>
      </c>
    </row>
    <row r="25" spans="1:4" s="131" customFormat="1" x14ac:dyDescent="0.2">
      <c r="A25" s="215">
        <v>2</v>
      </c>
      <c r="B25" s="227" t="s">
        <v>27</v>
      </c>
      <c r="C25" s="210"/>
      <c r="D25" s="202"/>
    </row>
    <row r="26" spans="1:4" s="133" customFormat="1" x14ac:dyDescent="0.2">
      <c r="A26" s="218" t="s">
        <v>754</v>
      </c>
      <c r="B26" s="228" t="s">
        <v>28</v>
      </c>
      <c r="C26" s="211"/>
      <c r="D26" s="204"/>
    </row>
    <row r="27" spans="1:4" x14ac:dyDescent="0.2">
      <c r="A27" s="217" t="s">
        <v>810</v>
      </c>
      <c r="B27" s="226" t="s">
        <v>30</v>
      </c>
      <c r="C27" s="209"/>
      <c r="D27" s="203" t="s">
        <v>29</v>
      </c>
    </row>
    <row r="28" spans="1:4" x14ac:dyDescent="0.2">
      <c r="A28" s="217" t="s">
        <v>811</v>
      </c>
      <c r="B28" s="226" t="s">
        <v>32</v>
      </c>
      <c r="C28" s="209"/>
      <c r="D28" s="203" t="s">
        <v>31</v>
      </c>
    </row>
    <row r="29" spans="1:4" x14ac:dyDescent="0.2">
      <c r="A29" s="217" t="s">
        <v>815</v>
      </c>
      <c r="B29" s="226" t="s">
        <v>34</v>
      </c>
      <c r="C29" s="209"/>
      <c r="D29" s="203" t="s">
        <v>33</v>
      </c>
    </row>
    <row r="30" spans="1:4" x14ac:dyDescent="0.2">
      <c r="A30" s="217" t="s">
        <v>816</v>
      </c>
      <c r="B30" s="226" t="s">
        <v>36</v>
      </c>
      <c r="C30" s="209"/>
      <c r="D30" s="203" t="s">
        <v>35</v>
      </c>
    </row>
    <row r="31" spans="1:4" x14ac:dyDescent="0.2">
      <c r="A31" s="217" t="s">
        <v>817</v>
      </c>
      <c r="B31" s="226" t="s">
        <v>39</v>
      </c>
      <c r="C31" s="209"/>
      <c r="D31" s="203" t="s">
        <v>38</v>
      </c>
    </row>
    <row r="32" spans="1:4" x14ac:dyDescent="0.2">
      <c r="A32" s="217" t="s">
        <v>818</v>
      </c>
      <c r="B32" s="226" t="s">
        <v>41</v>
      </c>
      <c r="C32" s="209"/>
      <c r="D32" s="203" t="s">
        <v>40</v>
      </c>
    </row>
    <row r="33" spans="1:4" ht="25.5" x14ac:dyDescent="0.2">
      <c r="A33" s="217" t="s">
        <v>819</v>
      </c>
      <c r="B33" s="226" t="s">
        <v>43</v>
      </c>
      <c r="C33" s="209"/>
      <c r="D33" s="203" t="s">
        <v>42</v>
      </c>
    </row>
    <row r="34" spans="1:4" x14ac:dyDescent="0.2">
      <c r="A34" s="217" t="s">
        <v>820</v>
      </c>
      <c r="B34" s="226" t="s">
        <v>45</v>
      </c>
      <c r="C34" s="209"/>
      <c r="D34" s="203" t="s">
        <v>44</v>
      </c>
    </row>
    <row r="35" spans="1:4" x14ac:dyDescent="0.2">
      <c r="A35" s="217" t="s">
        <v>821</v>
      </c>
      <c r="B35" s="226" t="s">
        <v>47</v>
      </c>
      <c r="C35" s="209"/>
      <c r="D35" s="203" t="s">
        <v>46</v>
      </c>
    </row>
    <row r="36" spans="1:4" x14ac:dyDescent="0.2">
      <c r="A36" s="217" t="s">
        <v>822</v>
      </c>
      <c r="B36" s="226" t="s">
        <v>49</v>
      </c>
      <c r="C36" s="209"/>
      <c r="D36" s="203" t="s">
        <v>48</v>
      </c>
    </row>
    <row r="37" spans="1:4" x14ac:dyDescent="0.2">
      <c r="A37" s="217" t="s">
        <v>823</v>
      </c>
      <c r="B37" s="226" t="s">
        <v>51</v>
      </c>
      <c r="C37" s="209"/>
      <c r="D37" s="203" t="s">
        <v>50</v>
      </c>
    </row>
    <row r="38" spans="1:4" x14ac:dyDescent="0.2">
      <c r="A38" s="217" t="s">
        <v>824</v>
      </c>
      <c r="B38" s="226" t="s">
        <v>53</v>
      </c>
      <c r="C38" s="209"/>
      <c r="D38" s="203" t="s">
        <v>52</v>
      </c>
    </row>
    <row r="39" spans="1:4" x14ac:dyDescent="0.2">
      <c r="A39" s="217" t="s">
        <v>825</v>
      </c>
      <c r="B39" s="226" t="s">
        <v>55</v>
      </c>
      <c r="C39" s="209"/>
      <c r="D39" s="203" t="s">
        <v>54</v>
      </c>
    </row>
    <row r="40" spans="1:4" x14ac:dyDescent="0.2">
      <c r="A40" s="217" t="s">
        <v>826</v>
      </c>
      <c r="B40" s="226" t="s">
        <v>57</v>
      </c>
      <c r="C40" s="209"/>
      <c r="D40" s="203" t="s">
        <v>56</v>
      </c>
    </row>
    <row r="41" spans="1:4" x14ac:dyDescent="0.2">
      <c r="A41" s="217" t="s">
        <v>827</v>
      </c>
      <c r="B41" s="226" t="s">
        <v>59</v>
      </c>
      <c r="C41" s="209"/>
      <c r="D41" s="203" t="s">
        <v>58</v>
      </c>
    </row>
    <row r="42" spans="1:4" x14ac:dyDescent="0.2">
      <c r="A42" s="217" t="s">
        <v>828</v>
      </c>
      <c r="B42" s="226" t="s">
        <v>61</v>
      </c>
      <c r="C42" s="209"/>
      <c r="D42" s="203" t="s">
        <v>60</v>
      </c>
    </row>
    <row r="43" spans="1:4" x14ac:dyDescent="0.2">
      <c r="A43" s="217" t="s">
        <v>829</v>
      </c>
      <c r="B43" s="226" t="s">
        <v>63</v>
      </c>
      <c r="C43" s="209"/>
      <c r="D43" s="203" t="s">
        <v>62</v>
      </c>
    </row>
    <row r="44" spans="1:4" s="133" customFormat="1" x14ac:dyDescent="0.2">
      <c r="A44" s="218" t="s">
        <v>756</v>
      </c>
      <c r="B44" s="228" t="s">
        <v>64</v>
      </c>
      <c r="C44" s="211"/>
      <c r="D44" s="204"/>
    </row>
    <row r="45" spans="1:4" ht="25.5" x14ac:dyDescent="0.2">
      <c r="A45" s="217" t="s">
        <v>830</v>
      </c>
      <c r="B45" s="226" t="s">
        <v>66</v>
      </c>
      <c r="C45" s="209"/>
      <c r="D45" s="203" t="s">
        <v>65</v>
      </c>
    </row>
    <row r="46" spans="1:4" ht="25.5" x14ac:dyDescent="0.2">
      <c r="A46" s="217" t="s">
        <v>812</v>
      </c>
      <c r="B46" s="226" t="s">
        <v>68</v>
      </c>
      <c r="C46" s="209"/>
      <c r="D46" s="203" t="s">
        <v>67</v>
      </c>
    </row>
    <row r="47" spans="1:4" ht="25.5" x14ac:dyDescent="0.2">
      <c r="A47" s="217" t="s">
        <v>831</v>
      </c>
      <c r="B47" s="226" t="s">
        <v>70</v>
      </c>
      <c r="C47" s="209"/>
      <c r="D47" s="203" t="s">
        <v>69</v>
      </c>
    </row>
    <row r="48" spans="1:4" ht="25.5" x14ac:dyDescent="0.2">
      <c r="A48" s="217" t="s">
        <v>832</v>
      </c>
      <c r="B48" s="226" t="s">
        <v>72</v>
      </c>
      <c r="C48" s="209"/>
      <c r="D48" s="203" t="s">
        <v>71</v>
      </c>
    </row>
    <row r="49" spans="1:4" ht="25.5" x14ac:dyDescent="0.2">
      <c r="A49" s="217" t="s">
        <v>833</v>
      </c>
      <c r="B49" s="226" t="s">
        <v>74</v>
      </c>
      <c r="C49" s="209"/>
      <c r="D49" s="203" t="s">
        <v>73</v>
      </c>
    </row>
    <row r="50" spans="1:4" ht="25.5" x14ac:dyDescent="0.2">
      <c r="A50" s="217" t="s">
        <v>834</v>
      </c>
      <c r="B50" s="226" t="s">
        <v>76</v>
      </c>
      <c r="C50" s="209"/>
      <c r="D50" s="203" t="s">
        <v>75</v>
      </c>
    </row>
    <row r="51" spans="1:4" x14ac:dyDescent="0.2">
      <c r="A51" s="217" t="s">
        <v>835</v>
      </c>
      <c r="B51" s="226" t="s">
        <v>78</v>
      </c>
      <c r="C51" s="209"/>
      <c r="D51" s="203" t="s">
        <v>77</v>
      </c>
    </row>
    <row r="52" spans="1:4" x14ac:dyDescent="0.2">
      <c r="A52" s="217" t="s">
        <v>836</v>
      </c>
      <c r="B52" s="226" t="s">
        <v>80</v>
      </c>
      <c r="C52" s="209"/>
      <c r="D52" s="203" t="s">
        <v>79</v>
      </c>
    </row>
    <row r="53" spans="1:4" ht="25.5" x14ac:dyDescent="0.2">
      <c r="A53" s="217" t="s">
        <v>837</v>
      </c>
      <c r="B53" s="226" t="s">
        <v>82</v>
      </c>
      <c r="C53" s="209"/>
      <c r="D53" s="203" t="s">
        <v>81</v>
      </c>
    </row>
    <row r="54" spans="1:4" ht="25.5" x14ac:dyDescent="0.2">
      <c r="A54" s="217" t="s">
        <v>838</v>
      </c>
      <c r="B54" s="226" t="s">
        <v>84</v>
      </c>
      <c r="C54" s="209"/>
      <c r="D54" s="203" t="s">
        <v>83</v>
      </c>
    </row>
    <row r="55" spans="1:4" x14ac:dyDescent="0.2">
      <c r="A55" s="217" t="s">
        <v>839</v>
      </c>
      <c r="B55" s="226" t="s">
        <v>86</v>
      </c>
      <c r="C55" s="209"/>
      <c r="D55" s="203" t="s">
        <v>85</v>
      </c>
    </row>
    <row r="56" spans="1:4" ht="25.5" x14ac:dyDescent="0.2">
      <c r="A56" s="217" t="s">
        <v>840</v>
      </c>
      <c r="B56" s="226" t="s">
        <v>88</v>
      </c>
      <c r="C56" s="209"/>
      <c r="D56" s="203" t="s">
        <v>87</v>
      </c>
    </row>
    <row r="57" spans="1:4" s="133" customFormat="1" x14ac:dyDescent="0.2">
      <c r="A57" s="218" t="s">
        <v>758</v>
      </c>
      <c r="B57" s="228" t="s">
        <v>89</v>
      </c>
      <c r="C57" s="211"/>
      <c r="D57" s="204"/>
    </row>
    <row r="58" spans="1:4" x14ac:dyDescent="0.2">
      <c r="A58" s="217" t="s">
        <v>841</v>
      </c>
      <c r="B58" s="226" t="s">
        <v>91</v>
      </c>
      <c r="C58" s="209"/>
      <c r="D58" s="203" t="s">
        <v>90</v>
      </c>
    </row>
    <row r="59" spans="1:4" x14ac:dyDescent="0.2">
      <c r="A59" s="217" t="s">
        <v>843</v>
      </c>
      <c r="B59" s="226" t="s">
        <v>93</v>
      </c>
      <c r="C59" s="209"/>
      <c r="D59" s="203" t="s">
        <v>92</v>
      </c>
    </row>
    <row r="60" spans="1:4" s="133" customFormat="1" x14ac:dyDescent="0.2">
      <c r="A60" s="218" t="s">
        <v>801</v>
      </c>
      <c r="B60" s="228" t="s">
        <v>94</v>
      </c>
      <c r="C60" s="211"/>
      <c r="D60" s="204"/>
    </row>
    <row r="61" spans="1:4" ht="25.5" x14ac:dyDescent="0.2">
      <c r="A61" s="217" t="s">
        <v>844</v>
      </c>
      <c r="B61" s="226" t="s">
        <v>96</v>
      </c>
      <c r="C61" s="209"/>
      <c r="D61" s="203" t="s">
        <v>95</v>
      </c>
    </row>
    <row r="62" spans="1:4" ht="25.5" x14ac:dyDescent="0.2">
      <c r="A62" s="217" t="s">
        <v>845</v>
      </c>
      <c r="B62" s="226" t="s">
        <v>98</v>
      </c>
      <c r="C62" s="209"/>
      <c r="D62" s="203" t="s">
        <v>97</v>
      </c>
    </row>
    <row r="63" spans="1:4" x14ac:dyDescent="0.2">
      <c r="A63" s="217" t="s">
        <v>846</v>
      </c>
      <c r="B63" s="226" t="s">
        <v>100</v>
      </c>
      <c r="C63" s="209"/>
      <c r="D63" s="203" t="s">
        <v>99</v>
      </c>
    </row>
    <row r="64" spans="1:4" x14ac:dyDescent="0.2">
      <c r="A64" s="217" t="s">
        <v>847</v>
      </c>
      <c r="B64" s="226" t="s">
        <v>102</v>
      </c>
      <c r="C64" s="209"/>
      <c r="D64" s="203" t="s">
        <v>101</v>
      </c>
    </row>
    <row r="65" spans="1:4" x14ac:dyDescent="0.2">
      <c r="A65" s="217" t="s">
        <v>848</v>
      </c>
      <c r="B65" s="226" t="s">
        <v>104</v>
      </c>
      <c r="C65" s="209"/>
      <c r="D65" s="203" t="s">
        <v>103</v>
      </c>
    </row>
    <row r="66" spans="1:4" x14ac:dyDescent="0.2">
      <c r="A66" s="217" t="s">
        <v>849</v>
      </c>
      <c r="B66" s="226" t="s">
        <v>106</v>
      </c>
      <c r="C66" s="209"/>
      <c r="D66" s="203" t="s">
        <v>105</v>
      </c>
    </row>
    <row r="67" spans="1:4" ht="25.5" x14ac:dyDescent="0.2">
      <c r="A67" s="217" t="s">
        <v>850</v>
      </c>
      <c r="B67" s="226" t="s">
        <v>108</v>
      </c>
      <c r="C67" s="209"/>
      <c r="D67" s="203" t="s">
        <v>107</v>
      </c>
    </row>
    <row r="68" spans="1:4" x14ac:dyDescent="0.2">
      <c r="A68" s="217" t="s">
        <v>851</v>
      </c>
      <c r="B68" s="226" t="s">
        <v>110</v>
      </c>
      <c r="C68" s="209"/>
      <c r="D68" s="203" t="s">
        <v>109</v>
      </c>
    </row>
    <row r="69" spans="1:4" x14ac:dyDescent="0.2">
      <c r="A69" s="217" t="s">
        <v>852</v>
      </c>
      <c r="B69" s="226" t="s">
        <v>112</v>
      </c>
      <c r="C69" s="209"/>
      <c r="D69" s="203" t="s">
        <v>111</v>
      </c>
    </row>
    <row r="70" spans="1:4" s="133" customFormat="1" x14ac:dyDescent="0.2">
      <c r="A70" s="218" t="s">
        <v>802</v>
      </c>
      <c r="B70" s="228" t="s">
        <v>113</v>
      </c>
      <c r="C70" s="211"/>
      <c r="D70" s="204"/>
    </row>
    <row r="71" spans="1:4" ht="25.5" x14ac:dyDescent="0.2">
      <c r="A71" s="217" t="s">
        <v>853</v>
      </c>
      <c r="B71" s="226" t="s">
        <v>115</v>
      </c>
      <c r="C71" s="209"/>
      <c r="D71" s="203" t="s">
        <v>114</v>
      </c>
    </row>
    <row r="72" spans="1:4" ht="25.5" x14ac:dyDescent="0.2">
      <c r="A72" s="217" t="s">
        <v>813</v>
      </c>
      <c r="B72" s="226" t="s">
        <v>117</v>
      </c>
      <c r="C72" s="209"/>
      <c r="D72" s="203" t="s">
        <v>116</v>
      </c>
    </row>
    <row r="73" spans="1:4" x14ac:dyDescent="0.2">
      <c r="A73" s="217" t="s">
        <v>854</v>
      </c>
      <c r="B73" s="226" t="s">
        <v>119</v>
      </c>
      <c r="C73" s="209"/>
      <c r="D73" s="203" t="s">
        <v>118</v>
      </c>
    </row>
    <row r="74" spans="1:4" ht="25.5" x14ac:dyDescent="0.2">
      <c r="A74" s="217" t="s">
        <v>855</v>
      </c>
      <c r="B74" s="226" t="s">
        <v>121</v>
      </c>
      <c r="C74" s="209"/>
      <c r="D74" s="203" t="s">
        <v>120</v>
      </c>
    </row>
    <row r="75" spans="1:4" s="133" customFormat="1" x14ac:dyDescent="0.2">
      <c r="A75" s="218" t="s">
        <v>803</v>
      </c>
      <c r="B75" s="228" t="s">
        <v>122</v>
      </c>
      <c r="C75" s="211"/>
      <c r="D75" s="204"/>
    </row>
    <row r="76" spans="1:4" ht="25.5" x14ac:dyDescent="0.2">
      <c r="A76" s="217" t="s">
        <v>856</v>
      </c>
      <c r="B76" s="226" t="s">
        <v>124</v>
      </c>
      <c r="C76" s="209"/>
      <c r="D76" s="203" t="s">
        <v>123</v>
      </c>
    </row>
    <row r="77" spans="1:4" ht="25.5" x14ac:dyDescent="0.2">
      <c r="A77" s="217" t="s">
        <v>814</v>
      </c>
      <c r="B77" s="226" t="s">
        <v>126</v>
      </c>
      <c r="C77" s="209"/>
      <c r="D77" s="203" t="s">
        <v>125</v>
      </c>
    </row>
    <row r="78" spans="1:4" s="133" customFormat="1" x14ac:dyDescent="0.2">
      <c r="A78" s="218" t="s">
        <v>804</v>
      </c>
      <c r="B78" s="228" t="s">
        <v>127</v>
      </c>
      <c r="C78" s="211"/>
      <c r="D78" s="204"/>
    </row>
    <row r="79" spans="1:4" ht="25.5" x14ac:dyDescent="0.2">
      <c r="A79" s="217" t="s">
        <v>857</v>
      </c>
      <c r="B79" s="226" t="s">
        <v>129</v>
      </c>
      <c r="C79" s="209"/>
      <c r="D79" s="203" t="s">
        <v>128</v>
      </c>
    </row>
    <row r="80" spans="1:4" s="133" customFormat="1" x14ac:dyDescent="0.2">
      <c r="A80" s="218" t="s">
        <v>805</v>
      </c>
      <c r="B80" s="228" t="s">
        <v>130</v>
      </c>
      <c r="C80" s="211"/>
      <c r="D80" s="204"/>
    </row>
    <row r="81" spans="1:4" ht="25.5" x14ac:dyDescent="0.2">
      <c r="A81" s="217" t="s">
        <v>858</v>
      </c>
      <c r="B81" s="226" t="s">
        <v>132</v>
      </c>
      <c r="C81" s="209"/>
      <c r="D81" s="203" t="s">
        <v>131</v>
      </c>
    </row>
    <row r="82" spans="1:4" x14ac:dyDescent="0.2">
      <c r="A82" s="217" t="s">
        <v>859</v>
      </c>
      <c r="B82" s="226" t="s">
        <v>134</v>
      </c>
      <c r="C82" s="209"/>
      <c r="D82" s="203" t="s">
        <v>133</v>
      </c>
    </row>
    <row r="83" spans="1:4" s="133" customFormat="1" x14ac:dyDescent="0.2">
      <c r="A83" s="218" t="s">
        <v>806</v>
      </c>
      <c r="B83" s="228" t="s">
        <v>136</v>
      </c>
      <c r="C83" s="211"/>
      <c r="D83" s="204"/>
    </row>
    <row r="84" spans="1:4" x14ac:dyDescent="0.2">
      <c r="A84" s="217" t="s">
        <v>860</v>
      </c>
      <c r="B84" s="226" t="s">
        <v>138</v>
      </c>
      <c r="C84" s="209"/>
      <c r="D84" s="203" t="s">
        <v>137</v>
      </c>
    </row>
    <row r="85" spans="1:4" ht="38.25" x14ac:dyDescent="0.2">
      <c r="A85" s="217" t="s">
        <v>862</v>
      </c>
      <c r="B85" s="226" t="s">
        <v>140</v>
      </c>
      <c r="C85" s="209"/>
      <c r="D85" s="203" t="s">
        <v>139</v>
      </c>
    </row>
    <row r="86" spans="1:4" ht="38.25" x14ac:dyDescent="0.2">
      <c r="A86" s="217" t="s">
        <v>863</v>
      </c>
      <c r="B86" s="226" t="s">
        <v>142</v>
      </c>
      <c r="C86" s="209"/>
      <c r="D86" s="203" t="s">
        <v>141</v>
      </c>
    </row>
    <row r="87" spans="1:4" ht="25.5" x14ac:dyDescent="0.2">
      <c r="A87" s="217" t="s">
        <v>864</v>
      </c>
      <c r="B87" s="226" t="s">
        <v>144</v>
      </c>
      <c r="C87" s="209"/>
      <c r="D87" s="203" t="s">
        <v>143</v>
      </c>
    </row>
    <row r="88" spans="1:4" x14ac:dyDescent="0.2">
      <c r="A88" s="217" t="s">
        <v>865</v>
      </c>
      <c r="B88" s="226" t="s">
        <v>146</v>
      </c>
      <c r="C88" s="209"/>
      <c r="D88" s="203" t="s">
        <v>145</v>
      </c>
    </row>
    <row r="89" spans="1:4" ht="25.5" x14ac:dyDescent="0.2">
      <c r="A89" s="217" t="s">
        <v>866</v>
      </c>
      <c r="B89" s="226" t="s">
        <v>148</v>
      </c>
      <c r="C89" s="209"/>
      <c r="D89" s="203" t="s">
        <v>147</v>
      </c>
    </row>
    <row r="90" spans="1:4" s="133" customFormat="1" x14ac:dyDescent="0.2">
      <c r="A90" s="218" t="s">
        <v>135</v>
      </c>
      <c r="B90" s="228" t="s">
        <v>150</v>
      </c>
      <c r="C90" s="211"/>
      <c r="D90" s="204"/>
    </row>
    <row r="91" spans="1:4" x14ac:dyDescent="0.2">
      <c r="A91" s="217" t="s">
        <v>867</v>
      </c>
      <c r="B91" s="226" t="s">
        <v>152</v>
      </c>
      <c r="C91" s="209"/>
      <c r="D91" s="203" t="s">
        <v>151</v>
      </c>
    </row>
    <row r="92" spans="1:4" ht="25.5" x14ac:dyDescent="0.2">
      <c r="A92" s="217" t="s">
        <v>868</v>
      </c>
      <c r="B92" s="226" t="s">
        <v>154</v>
      </c>
      <c r="C92" s="209"/>
      <c r="D92" s="203" t="s">
        <v>153</v>
      </c>
    </row>
    <row r="93" spans="1:4" x14ac:dyDescent="0.2">
      <c r="A93" s="217" t="s">
        <v>870</v>
      </c>
      <c r="B93" s="226" t="s">
        <v>156</v>
      </c>
      <c r="C93" s="209"/>
      <c r="D93" s="203" t="s">
        <v>155</v>
      </c>
    </row>
    <row r="94" spans="1:4" x14ac:dyDescent="0.2">
      <c r="A94" s="217" t="s">
        <v>871</v>
      </c>
      <c r="B94" s="226" t="s">
        <v>158</v>
      </c>
      <c r="C94" s="209"/>
      <c r="D94" s="203" t="s">
        <v>157</v>
      </c>
    </row>
    <row r="95" spans="1:4" ht="25.5" x14ac:dyDescent="0.2">
      <c r="A95" s="217" t="s">
        <v>872</v>
      </c>
      <c r="B95" s="226" t="s">
        <v>160</v>
      </c>
      <c r="C95" s="209"/>
      <c r="D95" s="203" t="s">
        <v>159</v>
      </c>
    </row>
    <row r="96" spans="1:4" ht="25.5" x14ac:dyDescent="0.2">
      <c r="A96" s="217" t="s">
        <v>869</v>
      </c>
      <c r="B96" s="226" t="s">
        <v>162</v>
      </c>
      <c r="C96" s="209"/>
      <c r="D96" s="203" t="s">
        <v>161</v>
      </c>
    </row>
    <row r="97" spans="1:4" ht="25.5" x14ac:dyDescent="0.2">
      <c r="A97" s="217" t="s">
        <v>873</v>
      </c>
      <c r="B97" s="226" t="s">
        <v>164</v>
      </c>
      <c r="C97" s="209"/>
      <c r="D97" s="203" t="s">
        <v>163</v>
      </c>
    </row>
    <row r="98" spans="1:4" ht="25.5" x14ac:dyDescent="0.2">
      <c r="A98" s="217" t="s">
        <v>874</v>
      </c>
      <c r="B98" s="226" t="s">
        <v>166</v>
      </c>
      <c r="C98" s="209"/>
      <c r="D98" s="203" t="s">
        <v>165</v>
      </c>
    </row>
    <row r="99" spans="1:4" x14ac:dyDescent="0.2">
      <c r="A99" s="217" t="s">
        <v>875</v>
      </c>
      <c r="B99" s="226" t="s">
        <v>168</v>
      </c>
      <c r="C99" s="209"/>
      <c r="D99" s="203" t="s">
        <v>167</v>
      </c>
    </row>
    <row r="100" spans="1:4" x14ac:dyDescent="0.2">
      <c r="A100" s="217" t="s">
        <v>876</v>
      </c>
      <c r="B100" s="226" t="s">
        <v>170</v>
      </c>
      <c r="C100" s="209"/>
      <c r="D100" s="203" t="s">
        <v>169</v>
      </c>
    </row>
    <row r="101" spans="1:4" x14ac:dyDescent="0.2">
      <c r="A101" s="217" t="s">
        <v>877</v>
      </c>
      <c r="B101" s="226" t="s">
        <v>172</v>
      </c>
      <c r="C101" s="209"/>
      <c r="D101" s="203" t="s">
        <v>171</v>
      </c>
    </row>
    <row r="102" spans="1:4" x14ac:dyDescent="0.2">
      <c r="A102" s="217" t="s">
        <v>878</v>
      </c>
      <c r="B102" s="226" t="s">
        <v>174</v>
      </c>
      <c r="C102" s="209"/>
      <c r="D102" s="203" t="s">
        <v>173</v>
      </c>
    </row>
    <row r="103" spans="1:4" x14ac:dyDescent="0.2">
      <c r="A103" s="217" t="s">
        <v>879</v>
      </c>
      <c r="B103" s="226" t="s">
        <v>176</v>
      </c>
      <c r="C103" s="209"/>
      <c r="D103" s="203" t="s">
        <v>175</v>
      </c>
    </row>
    <row r="104" spans="1:4" ht="25.5" x14ac:dyDescent="0.2">
      <c r="A104" s="217" t="s">
        <v>880</v>
      </c>
      <c r="B104" s="226" t="s">
        <v>178</v>
      </c>
      <c r="C104" s="209"/>
      <c r="D104" s="203" t="s">
        <v>177</v>
      </c>
    </row>
    <row r="105" spans="1:4" x14ac:dyDescent="0.2">
      <c r="A105" s="217" t="s">
        <v>881</v>
      </c>
      <c r="B105" s="226" t="s">
        <v>180</v>
      </c>
      <c r="C105" s="209"/>
      <c r="D105" s="203" t="s">
        <v>179</v>
      </c>
    </row>
    <row r="106" spans="1:4" s="133" customFormat="1" x14ac:dyDescent="0.2">
      <c r="A106" s="218" t="s">
        <v>807</v>
      </c>
      <c r="B106" s="228" t="s">
        <v>182</v>
      </c>
      <c r="C106" s="211"/>
      <c r="D106" s="204"/>
    </row>
    <row r="107" spans="1:4" x14ac:dyDescent="0.2">
      <c r="A107" s="217" t="s">
        <v>882</v>
      </c>
      <c r="B107" s="226" t="s">
        <v>184</v>
      </c>
      <c r="C107" s="209"/>
      <c r="D107" s="203" t="s">
        <v>183</v>
      </c>
    </row>
    <row r="108" spans="1:4" x14ac:dyDescent="0.2">
      <c r="A108" s="217" t="s">
        <v>883</v>
      </c>
      <c r="B108" s="226" t="s">
        <v>186</v>
      </c>
      <c r="C108" s="209"/>
      <c r="D108" s="203" t="s">
        <v>185</v>
      </c>
    </row>
    <row r="109" spans="1:4" x14ac:dyDescent="0.2">
      <c r="A109" s="217" t="s">
        <v>884</v>
      </c>
      <c r="B109" s="226" t="s">
        <v>102</v>
      </c>
      <c r="C109" s="209"/>
      <c r="D109" s="203" t="s">
        <v>101</v>
      </c>
    </row>
    <row r="110" spans="1:4" ht="25.5" x14ac:dyDescent="0.2">
      <c r="A110" s="217" t="s">
        <v>885</v>
      </c>
      <c r="B110" s="226" t="s">
        <v>188</v>
      </c>
      <c r="C110" s="209"/>
      <c r="D110" s="203" t="s">
        <v>187</v>
      </c>
    </row>
    <row r="111" spans="1:4" ht="38.25" x14ac:dyDescent="0.2">
      <c r="A111" s="217" t="s">
        <v>886</v>
      </c>
      <c r="B111" s="226" t="s">
        <v>190</v>
      </c>
      <c r="C111" s="209"/>
      <c r="D111" s="203" t="s">
        <v>189</v>
      </c>
    </row>
    <row r="112" spans="1:4" ht="25.5" x14ac:dyDescent="0.2">
      <c r="A112" s="217" t="s">
        <v>887</v>
      </c>
      <c r="B112" s="226" t="s">
        <v>192</v>
      </c>
      <c r="C112" s="209"/>
      <c r="D112" s="203" t="s">
        <v>191</v>
      </c>
    </row>
    <row r="113" spans="1:4" ht="25.5" x14ac:dyDescent="0.2">
      <c r="A113" s="217" t="s">
        <v>888</v>
      </c>
      <c r="B113" s="226" t="s">
        <v>194</v>
      </c>
      <c r="C113" s="209"/>
      <c r="D113" s="203" t="s">
        <v>193</v>
      </c>
    </row>
    <row r="114" spans="1:4" s="133" customFormat="1" x14ac:dyDescent="0.2">
      <c r="A114" s="218" t="s">
        <v>149</v>
      </c>
      <c r="B114" s="228" t="s">
        <v>196</v>
      </c>
      <c r="C114" s="211"/>
      <c r="D114" s="204"/>
    </row>
    <row r="115" spans="1:4" x14ac:dyDescent="0.2">
      <c r="A115" s="217" t="s">
        <v>889</v>
      </c>
      <c r="B115" s="226" t="s">
        <v>198</v>
      </c>
      <c r="C115" s="209"/>
      <c r="D115" s="203" t="s">
        <v>197</v>
      </c>
    </row>
    <row r="116" spans="1:4" x14ac:dyDescent="0.2">
      <c r="A116" s="217" t="s">
        <v>890</v>
      </c>
      <c r="B116" s="226" t="s">
        <v>200</v>
      </c>
      <c r="C116" s="209"/>
      <c r="D116" s="203" t="s">
        <v>199</v>
      </c>
    </row>
    <row r="117" spans="1:4" x14ac:dyDescent="0.2">
      <c r="A117" s="217" t="s">
        <v>891</v>
      </c>
      <c r="B117" s="226" t="s">
        <v>202</v>
      </c>
      <c r="C117" s="209"/>
      <c r="D117" s="203" t="s">
        <v>201</v>
      </c>
    </row>
    <row r="118" spans="1:4" x14ac:dyDescent="0.2">
      <c r="A118" s="217" t="s">
        <v>892</v>
      </c>
      <c r="B118" s="226" t="s">
        <v>204</v>
      </c>
      <c r="C118" s="209"/>
      <c r="D118" s="203" t="s">
        <v>203</v>
      </c>
    </row>
    <row r="119" spans="1:4" x14ac:dyDescent="0.2">
      <c r="A119" s="217" t="s">
        <v>893</v>
      </c>
      <c r="B119" s="226" t="s">
        <v>206</v>
      </c>
      <c r="C119" s="209"/>
      <c r="D119" s="203" t="s">
        <v>205</v>
      </c>
    </row>
    <row r="120" spans="1:4" x14ac:dyDescent="0.2">
      <c r="A120" s="217" t="s">
        <v>894</v>
      </c>
      <c r="B120" s="226" t="s">
        <v>208</v>
      </c>
      <c r="C120" s="209"/>
      <c r="D120" s="203" t="s">
        <v>207</v>
      </c>
    </row>
    <row r="121" spans="1:4" x14ac:dyDescent="0.2">
      <c r="A121" s="217" t="s">
        <v>895</v>
      </c>
      <c r="B121" s="226" t="s">
        <v>210</v>
      </c>
      <c r="C121" s="209"/>
      <c r="D121" s="203" t="s">
        <v>209</v>
      </c>
    </row>
    <row r="122" spans="1:4" x14ac:dyDescent="0.2">
      <c r="A122" s="217" t="s">
        <v>896</v>
      </c>
      <c r="B122" s="226" t="s">
        <v>212</v>
      </c>
      <c r="C122" s="209"/>
      <c r="D122" s="203" t="s">
        <v>211</v>
      </c>
    </row>
    <row r="123" spans="1:4" ht="25.5" x14ac:dyDescent="0.2">
      <c r="A123" s="217" t="s">
        <v>897</v>
      </c>
      <c r="B123" s="226" t="s">
        <v>214</v>
      </c>
      <c r="C123" s="209"/>
      <c r="D123" s="203" t="s">
        <v>213</v>
      </c>
    </row>
    <row r="124" spans="1:4" x14ac:dyDescent="0.2">
      <c r="A124" s="217" t="s">
        <v>898</v>
      </c>
      <c r="B124" s="226" t="s">
        <v>216</v>
      </c>
      <c r="C124" s="209"/>
      <c r="D124" s="203" t="s">
        <v>215</v>
      </c>
    </row>
    <row r="125" spans="1:4" ht="25.5" x14ac:dyDescent="0.2">
      <c r="A125" s="217" t="s">
        <v>899</v>
      </c>
      <c r="B125" s="226" t="s">
        <v>218</v>
      </c>
      <c r="C125" s="209"/>
      <c r="D125" s="203" t="s">
        <v>217</v>
      </c>
    </row>
    <row r="126" spans="1:4" ht="25.5" x14ac:dyDescent="0.2">
      <c r="A126" s="217" t="s">
        <v>900</v>
      </c>
      <c r="B126" s="226" t="s">
        <v>220</v>
      </c>
      <c r="C126" s="209"/>
      <c r="D126" s="203" t="s">
        <v>219</v>
      </c>
    </row>
    <row r="127" spans="1:4" ht="25.5" x14ac:dyDescent="0.2">
      <c r="A127" s="217" t="s">
        <v>901</v>
      </c>
      <c r="B127" s="226" t="s">
        <v>222</v>
      </c>
      <c r="C127" s="209"/>
      <c r="D127" s="203" t="s">
        <v>221</v>
      </c>
    </row>
    <row r="128" spans="1:4" x14ac:dyDescent="0.2">
      <c r="A128" s="217" t="s">
        <v>902</v>
      </c>
      <c r="B128" s="226" t="s">
        <v>224</v>
      </c>
      <c r="C128" s="209"/>
      <c r="D128" s="203" t="s">
        <v>223</v>
      </c>
    </row>
    <row r="129" spans="1:4" ht="25.5" x14ac:dyDescent="0.2">
      <c r="A129" s="217" t="s">
        <v>903</v>
      </c>
      <c r="B129" s="226" t="s">
        <v>226</v>
      </c>
      <c r="C129" s="209"/>
      <c r="D129" s="203" t="s">
        <v>225</v>
      </c>
    </row>
    <row r="130" spans="1:4" ht="25.5" x14ac:dyDescent="0.2">
      <c r="A130" s="217" t="s">
        <v>904</v>
      </c>
      <c r="B130" s="226" t="s">
        <v>228</v>
      </c>
      <c r="C130" s="209"/>
      <c r="D130" s="203" t="s">
        <v>227</v>
      </c>
    </row>
    <row r="131" spans="1:4" s="133" customFormat="1" x14ac:dyDescent="0.2">
      <c r="A131" s="218" t="s">
        <v>181</v>
      </c>
      <c r="B131" s="228" t="s">
        <v>230</v>
      </c>
      <c r="C131" s="211"/>
      <c r="D131" s="204"/>
    </row>
    <row r="132" spans="1:4" x14ac:dyDescent="0.2">
      <c r="A132" s="217" t="s">
        <v>905</v>
      </c>
      <c r="B132" s="226" t="s">
        <v>232</v>
      </c>
      <c r="C132" s="209"/>
      <c r="D132" s="203" t="s">
        <v>231</v>
      </c>
    </row>
    <row r="133" spans="1:4" ht="25.5" x14ac:dyDescent="0.2">
      <c r="A133" s="217" t="s">
        <v>908</v>
      </c>
      <c r="B133" s="226" t="s">
        <v>234</v>
      </c>
      <c r="C133" s="209"/>
      <c r="D133" s="203" t="s">
        <v>233</v>
      </c>
    </row>
    <row r="134" spans="1:4" x14ac:dyDescent="0.2">
      <c r="A134" s="217" t="s">
        <v>911</v>
      </c>
      <c r="B134" s="226" t="s">
        <v>236</v>
      </c>
      <c r="C134" s="209"/>
      <c r="D134" s="203" t="s">
        <v>235</v>
      </c>
    </row>
    <row r="135" spans="1:4" ht="25.5" x14ac:dyDescent="0.2">
      <c r="A135" s="217" t="s">
        <v>912</v>
      </c>
      <c r="B135" s="226" t="s">
        <v>238</v>
      </c>
      <c r="C135" s="209"/>
      <c r="D135" s="203" t="s">
        <v>237</v>
      </c>
    </row>
    <row r="136" spans="1:4" x14ac:dyDescent="0.2">
      <c r="A136" s="217" t="s">
        <v>913</v>
      </c>
      <c r="B136" s="226" t="s">
        <v>240</v>
      </c>
      <c r="C136" s="209"/>
      <c r="D136" s="203" t="s">
        <v>239</v>
      </c>
    </row>
    <row r="137" spans="1:4" x14ac:dyDescent="0.2">
      <c r="A137" s="217" t="s">
        <v>914</v>
      </c>
      <c r="B137" s="226" t="s">
        <v>242</v>
      </c>
      <c r="C137" s="209"/>
      <c r="D137" s="203" t="s">
        <v>241</v>
      </c>
    </row>
    <row r="138" spans="1:4" x14ac:dyDescent="0.2">
      <c r="A138" s="217" t="s">
        <v>915</v>
      </c>
      <c r="B138" s="226" t="s">
        <v>244</v>
      </c>
      <c r="C138" s="209"/>
      <c r="D138" s="203" t="s">
        <v>243</v>
      </c>
    </row>
    <row r="139" spans="1:4" ht="25.5" x14ac:dyDescent="0.2">
      <c r="A139" s="217" t="s">
        <v>916</v>
      </c>
      <c r="B139" s="226" t="s">
        <v>246</v>
      </c>
      <c r="C139" s="209"/>
      <c r="D139" s="203" t="s">
        <v>245</v>
      </c>
    </row>
    <row r="140" spans="1:4" x14ac:dyDescent="0.2">
      <c r="A140" s="217" t="s">
        <v>917</v>
      </c>
      <c r="B140" s="226" t="s">
        <v>248</v>
      </c>
      <c r="C140" s="209"/>
      <c r="D140" s="203" t="s">
        <v>247</v>
      </c>
    </row>
    <row r="141" spans="1:4" ht="25.5" x14ac:dyDescent="0.2">
      <c r="A141" s="217" t="s">
        <v>918</v>
      </c>
      <c r="B141" s="226" t="s">
        <v>250</v>
      </c>
      <c r="C141" s="209"/>
      <c r="D141" s="203" t="s">
        <v>249</v>
      </c>
    </row>
    <row r="142" spans="1:4" ht="25.5" x14ac:dyDescent="0.2">
      <c r="A142" s="217" t="s">
        <v>919</v>
      </c>
      <c r="B142" s="226" t="s">
        <v>252</v>
      </c>
      <c r="C142" s="209"/>
      <c r="D142" s="203" t="s">
        <v>251</v>
      </c>
    </row>
    <row r="143" spans="1:4" ht="25.5" x14ac:dyDescent="0.2">
      <c r="A143" s="217" t="s">
        <v>920</v>
      </c>
      <c r="B143" s="226" t="s">
        <v>254</v>
      </c>
      <c r="C143" s="209"/>
      <c r="D143" s="203" t="s">
        <v>253</v>
      </c>
    </row>
    <row r="144" spans="1:4" ht="25.5" x14ac:dyDescent="0.2">
      <c r="A144" s="217" t="s">
        <v>921</v>
      </c>
      <c r="B144" s="226" t="s">
        <v>256</v>
      </c>
      <c r="C144" s="209"/>
      <c r="D144" s="203" t="s">
        <v>255</v>
      </c>
    </row>
    <row r="145" spans="1:4" ht="25.5" x14ac:dyDescent="0.2">
      <c r="A145" s="217" t="s">
        <v>922</v>
      </c>
      <c r="B145" s="226" t="s">
        <v>258</v>
      </c>
      <c r="C145" s="209"/>
      <c r="D145" s="203" t="s">
        <v>257</v>
      </c>
    </row>
    <row r="146" spans="1:4" x14ac:dyDescent="0.2">
      <c r="A146" s="217" t="s">
        <v>923</v>
      </c>
      <c r="B146" s="226" t="s">
        <v>260</v>
      </c>
      <c r="C146" s="209"/>
      <c r="D146" s="203" t="s">
        <v>259</v>
      </c>
    </row>
    <row r="147" spans="1:4" x14ac:dyDescent="0.2">
      <c r="A147" s="217" t="s">
        <v>924</v>
      </c>
      <c r="B147" s="226" t="s">
        <v>262</v>
      </c>
      <c r="C147" s="209"/>
      <c r="D147" s="203" t="s">
        <v>261</v>
      </c>
    </row>
    <row r="148" spans="1:4" x14ac:dyDescent="0.2">
      <c r="A148" s="217" t="s">
        <v>925</v>
      </c>
      <c r="B148" s="226" t="s">
        <v>264</v>
      </c>
      <c r="C148" s="209"/>
      <c r="D148" s="203" t="s">
        <v>263</v>
      </c>
    </row>
    <row r="149" spans="1:4" x14ac:dyDescent="0.2">
      <c r="A149" s="217" t="s">
        <v>926</v>
      </c>
      <c r="B149" s="226" t="s">
        <v>266</v>
      </c>
      <c r="C149" s="209"/>
      <c r="D149" s="203" t="s">
        <v>265</v>
      </c>
    </row>
    <row r="150" spans="1:4" ht="25.5" x14ac:dyDescent="0.2">
      <c r="A150" s="217" t="s">
        <v>927</v>
      </c>
      <c r="B150" s="226" t="s">
        <v>268</v>
      </c>
      <c r="C150" s="209"/>
      <c r="D150" s="203" t="s">
        <v>267</v>
      </c>
    </row>
    <row r="151" spans="1:4" s="133" customFormat="1" x14ac:dyDescent="0.2">
      <c r="A151" s="218" t="s">
        <v>195</v>
      </c>
      <c r="B151" s="228" t="s">
        <v>270</v>
      </c>
      <c r="C151" s="211"/>
      <c r="D151" s="204"/>
    </row>
    <row r="152" spans="1:4" x14ac:dyDescent="0.2">
      <c r="A152" s="217" t="s">
        <v>928</v>
      </c>
      <c r="B152" s="226" t="s">
        <v>272</v>
      </c>
      <c r="C152" s="209"/>
      <c r="D152" s="203" t="s">
        <v>271</v>
      </c>
    </row>
    <row r="153" spans="1:4" x14ac:dyDescent="0.2">
      <c r="A153" s="217" t="s">
        <v>930</v>
      </c>
      <c r="B153" s="226" t="s">
        <v>274</v>
      </c>
      <c r="C153" s="209"/>
      <c r="D153" s="203" t="s">
        <v>273</v>
      </c>
    </row>
    <row r="154" spans="1:4" x14ac:dyDescent="0.2">
      <c r="A154" s="217" t="s">
        <v>931</v>
      </c>
      <c r="B154" s="226" t="s">
        <v>276</v>
      </c>
      <c r="C154" s="209"/>
      <c r="D154" s="203" t="s">
        <v>275</v>
      </c>
    </row>
    <row r="155" spans="1:4" x14ac:dyDescent="0.2">
      <c r="A155" s="217" t="s">
        <v>932</v>
      </c>
      <c r="B155" s="226" t="s">
        <v>279</v>
      </c>
      <c r="C155" s="209"/>
      <c r="D155" s="203" t="s">
        <v>278</v>
      </c>
    </row>
    <row r="156" spans="1:4" x14ac:dyDescent="0.2">
      <c r="A156" s="217" t="s">
        <v>933</v>
      </c>
      <c r="B156" s="226" t="s">
        <v>100</v>
      </c>
      <c r="C156" s="209"/>
      <c r="D156" s="203" t="s">
        <v>99</v>
      </c>
    </row>
    <row r="157" spans="1:4" x14ac:dyDescent="0.2">
      <c r="A157" s="217" t="s">
        <v>929</v>
      </c>
      <c r="B157" s="226" t="s">
        <v>102</v>
      </c>
      <c r="C157" s="209"/>
      <c r="D157" s="203" t="s">
        <v>101</v>
      </c>
    </row>
    <row r="158" spans="1:4" x14ac:dyDescent="0.2">
      <c r="A158" s="217" t="s">
        <v>934</v>
      </c>
      <c r="B158" s="226" t="s">
        <v>281</v>
      </c>
      <c r="C158" s="209"/>
      <c r="D158" s="203" t="s">
        <v>280</v>
      </c>
    </row>
    <row r="159" spans="1:4" x14ac:dyDescent="0.2">
      <c r="A159" s="217" t="s">
        <v>935</v>
      </c>
      <c r="B159" s="226" t="s">
        <v>283</v>
      </c>
      <c r="C159" s="209"/>
      <c r="D159" s="203" t="s">
        <v>282</v>
      </c>
    </row>
    <row r="160" spans="1:4" x14ac:dyDescent="0.2">
      <c r="A160" s="217" t="s">
        <v>936</v>
      </c>
      <c r="B160" s="226" t="s">
        <v>285</v>
      </c>
      <c r="C160" s="209"/>
      <c r="D160" s="203" t="s">
        <v>284</v>
      </c>
    </row>
    <row r="161" spans="1:4" s="133" customFormat="1" x14ac:dyDescent="0.2">
      <c r="A161" s="218" t="s">
        <v>808</v>
      </c>
      <c r="B161" s="228" t="s">
        <v>287</v>
      </c>
      <c r="C161" s="211"/>
      <c r="D161" s="204"/>
    </row>
    <row r="162" spans="1:4" x14ac:dyDescent="0.2">
      <c r="A162" s="217" t="s">
        <v>906</v>
      </c>
      <c r="B162" s="226" t="s">
        <v>289</v>
      </c>
      <c r="C162" s="209"/>
      <c r="D162" s="203" t="s">
        <v>288</v>
      </c>
    </row>
    <row r="163" spans="1:4" x14ac:dyDescent="0.2">
      <c r="A163" s="217" t="s">
        <v>937</v>
      </c>
      <c r="B163" s="226" t="s">
        <v>291</v>
      </c>
      <c r="C163" s="209"/>
      <c r="D163" s="203" t="s">
        <v>290</v>
      </c>
    </row>
    <row r="164" spans="1:4" x14ac:dyDescent="0.2">
      <c r="A164" s="217" t="s">
        <v>938</v>
      </c>
      <c r="B164" s="226" t="s">
        <v>293</v>
      </c>
      <c r="C164" s="209"/>
      <c r="D164" s="203" t="s">
        <v>292</v>
      </c>
    </row>
    <row r="165" spans="1:4" x14ac:dyDescent="0.2">
      <c r="A165" s="217" t="s">
        <v>939</v>
      </c>
      <c r="B165" s="226" t="s">
        <v>295</v>
      </c>
      <c r="C165" s="209"/>
      <c r="D165" s="203" t="s">
        <v>294</v>
      </c>
    </row>
    <row r="166" spans="1:4" x14ac:dyDescent="0.2">
      <c r="A166" s="217" t="s">
        <v>940</v>
      </c>
      <c r="B166" s="226" t="s">
        <v>297</v>
      </c>
      <c r="C166" s="209"/>
      <c r="D166" s="203" t="s">
        <v>296</v>
      </c>
    </row>
    <row r="167" spans="1:4" x14ac:dyDescent="0.2">
      <c r="A167" s="217" t="s">
        <v>909</v>
      </c>
      <c r="B167" s="226" t="s">
        <v>299</v>
      </c>
      <c r="C167" s="209"/>
      <c r="D167" s="203" t="s">
        <v>298</v>
      </c>
    </row>
    <row r="168" spans="1:4" x14ac:dyDescent="0.2">
      <c r="A168" s="217" t="s">
        <v>941</v>
      </c>
      <c r="B168" s="226" t="s">
        <v>301</v>
      </c>
      <c r="C168" s="209"/>
      <c r="D168" s="203" t="s">
        <v>300</v>
      </c>
    </row>
    <row r="169" spans="1:4" x14ac:dyDescent="0.2">
      <c r="A169" s="217" t="s">
        <v>942</v>
      </c>
      <c r="B169" s="226" t="s">
        <v>303</v>
      </c>
      <c r="C169" s="209"/>
      <c r="D169" s="203" t="s">
        <v>302</v>
      </c>
    </row>
    <row r="170" spans="1:4" x14ac:dyDescent="0.2">
      <c r="A170" s="217" t="s">
        <v>943</v>
      </c>
      <c r="B170" s="226" t="s">
        <v>305</v>
      </c>
      <c r="C170" s="209"/>
      <c r="D170" s="203" t="s">
        <v>304</v>
      </c>
    </row>
    <row r="171" spans="1:4" x14ac:dyDescent="0.2">
      <c r="A171" s="217" t="s">
        <v>944</v>
      </c>
      <c r="B171" s="226" t="s">
        <v>307</v>
      </c>
      <c r="C171" s="209"/>
      <c r="D171" s="203" t="s">
        <v>306</v>
      </c>
    </row>
    <row r="172" spans="1:4" x14ac:dyDescent="0.2">
      <c r="A172" s="217" t="s">
        <v>945</v>
      </c>
      <c r="B172" s="226" t="s">
        <v>309</v>
      </c>
      <c r="C172" s="209"/>
      <c r="D172" s="203" t="s">
        <v>308</v>
      </c>
    </row>
    <row r="173" spans="1:4" x14ac:dyDescent="0.2">
      <c r="A173" s="217" t="s">
        <v>946</v>
      </c>
      <c r="B173" s="226" t="s">
        <v>311</v>
      </c>
      <c r="C173" s="209"/>
      <c r="D173" s="203" t="s">
        <v>310</v>
      </c>
    </row>
    <row r="174" spans="1:4" x14ac:dyDescent="0.2">
      <c r="A174" s="217" t="s">
        <v>947</v>
      </c>
      <c r="B174" s="226" t="s">
        <v>313</v>
      </c>
      <c r="C174" s="209"/>
      <c r="D174" s="203" t="s">
        <v>312</v>
      </c>
    </row>
    <row r="175" spans="1:4" x14ac:dyDescent="0.2">
      <c r="A175" s="217" t="s">
        <v>948</v>
      </c>
      <c r="B175" s="226" t="s">
        <v>315</v>
      </c>
      <c r="C175" s="209"/>
      <c r="D175" s="203" t="s">
        <v>314</v>
      </c>
    </row>
    <row r="176" spans="1:4" x14ac:dyDescent="0.2">
      <c r="A176" s="217" t="s">
        <v>949</v>
      </c>
      <c r="B176" s="226" t="s">
        <v>317</v>
      </c>
      <c r="C176" s="209"/>
      <c r="D176" s="203" t="s">
        <v>316</v>
      </c>
    </row>
    <row r="177" spans="1:4" x14ac:dyDescent="0.2">
      <c r="A177" s="217" t="s">
        <v>950</v>
      </c>
      <c r="B177" s="226" t="s">
        <v>319</v>
      </c>
      <c r="C177" s="209"/>
      <c r="D177" s="203" t="s">
        <v>318</v>
      </c>
    </row>
    <row r="178" spans="1:4" x14ac:dyDescent="0.2">
      <c r="A178" s="217" t="s">
        <v>951</v>
      </c>
      <c r="B178" s="226" t="s">
        <v>321</v>
      </c>
      <c r="C178" s="209"/>
      <c r="D178" s="203" t="s">
        <v>320</v>
      </c>
    </row>
    <row r="179" spans="1:4" x14ac:dyDescent="0.2">
      <c r="A179" s="217" t="s">
        <v>952</v>
      </c>
      <c r="B179" s="226" t="s">
        <v>323</v>
      </c>
      <c r="C179" s="209"/>
      <c r="D179" s="203" t="s">
        <v>322</v>
      </c>
    </row>
    <row r="180" spans="1:4" x14ac:dyDescent="0.2">
      <c r="A180" s="217" t="s">
        <v>953</v>
      </c>
      <c r="B180" s="226" t="s">
        <v>325</v>
      </c>
      <c r="C180" s="209"/>
      <c r="D180" s="203" t="s">
        <v>324</v>
      </c>
    </row>
    <row r="181" spans="1:4" x14ac:dyDescent="0.2">
      <c r="A181" s="217" t="s">
        <v>954</v>
      </c>
      <c r="B181" s="226" t="s">
        <v>327</v>
      </c>
      <c r="C181" s="209"/>
      <c r="D181" s="203" t="s">
        <v>326</v>
      </c>
    </row>
    <row r="182" spans="1:4" x14ac:dyDescent="0.2">
      <c r="A182" s="217" t="s">
        <v>955</v>
      </c>
      <c r="B182" s="226" t="s">
        <v>329</v>
      </c>
      <c r="C182" s="209"/>
      <c r="D182" s="203" t="s">
        <v>328</v>
      </c>
    </row>
    <row r="183" spans="1:4" x14ac:dyDescent="0.2">
      <c r="A183" s="217" t="s">
        <v>956</v>
      </c>
      <c r="B183" s="226" t="s">
        <v>331</v>
      </c>
      <c r="C183" s="209"/>
      <c r="D183" s="203" t="s">
        <v>330</v>
      </c>
    </row>
    <row r="184" spans="1:4" x14ac:dyDescent="0.2">
      <c r="A184" s="217" t="s">
        <v>957</v>
      </c>
      <c r="B184" s="226" t="s">
        <v>333</v>
      </c>
      <c r="C184" s="209"/>
      <c r="D184" s="203" t="s">
        <v>332</v>
      </c>
    </row>
    <row r="185" spans="1:4" x14ac:dyDescent="0.2">
      <c r="A185" s="217" t="s">
        <v>958</v>
      </c>
      <c r="B185" s="226" t="s">
        <v>335</v>
      </c>
      <c r="C185" s="209"/>
      <c r="D185" s="203" t="s">
        <v>334</v>
      </c>
    </row>
    <row r="186" spans="1:4" x14ac:dyDescent="0.2">
      <c r="A186" s="217" t="s">
        <v>959</v>
      </c>
      <c r="B186" s="226" t="s">
        <v>337</v>
      </c>
      <c r="C186" s="209"/>
      <c r="D186" s="203" t="s">
        <v>336</v>
      </c>
    </row>
    <row r="187" spans="1:4" x14ac:dyDescent="0.2">
      <c r="A187" s="217" t="s">
        <v>960</v>
      </c>
      <c r="B187" s="226" t="s">
        <v>339</v>
      </c>
      <c r="C187" s="209"/>
      <c r="D187" s="203" t="s">
        <v>338</v>
      </c>
    </row>
    <row r="188" spans="1:4" x14ac:dyDescent="0.2">
      <c r="A188" s="217" t="s">
        <v>961</v>
      </c>
      <c r="B188" s="226" t="s">
        <v>341</v>
      </c>
      <c r="C188" s="209"/>
      <c r="D188" s="203" t="s">
        <v>340</v>
      </c>
    </row>
    <row r="189" spans="1:4" x14ac:dyDescent="0.2">
      <c r="A189" s="217" t="s">
        <v>962</v>
      </c>
      <c r="B189" s="226" t="s">
        <v>343</v>
      </c>
      <c r="C189" s="209"/>
      <c r="D189" s="203" t="s">
        <v>342</v>
      </c>
    </row>
    <row r="190" spans="1:4" s="133" customFormat="1" x14ac:dyDescent="0.2">
      <c r="A190" s="218" t="s">
        <v>809</v>
      </c>
      <c r="B190" s="228" t="s">
        <v>345</v>
      </c>
      <c r="C190" s="211"/>
      <c r="D190" s="204"/>
    </row>
    <row r="191" spans="1:4" x14ac:dyDescent="0.2">
      <c r="A191" s="217" t="s">
        <v>963</v>
      </c>
      <c r="B191" s="226" t="s">
        <v>347</v>
      </c>
      <c r="C191" s="209"/>
      <c r="D191" s="203" t="s">
        <v>346</v>
      </c>
    </row>
    <row r="192" spans="1:4" ht="25.5" x14ac:dyDescent="0.2">
      <c r="A192" s="217" t="s">
        <v>964</v>
      </c>
      <c r="B192" s="226" t="s">
        <v>349</v>
      </c>
      <c r="C192" s="209"/>
      <c r="D192" s="203" t="s">
        <v>348</v>
      </c>
    </row>
    <row r="193" spans="1:4" ht="25.5" x14ac:dyDescent="0.2">
      <c r="A193" s="217" t="s">
        <v>970</v>
      </c>
      <c r="B193" s="226" t="s">
        <v>351</v>
      </c>
      <c r="C193" s="209"/>
      <c r="D193" s="203" t="s">
        <v>350</v>
      </c>
    </row>
    <row r="194" spans="1:4" x14ac:dyDescent="0.2">
      <c r="A194" s="217" t="s">
        <v>966</v>
      </c>
      <c r="B194" s="226" t="s">
        <v>352</v>
      </c>
      <c r="C194" s="209"/>
      <c r="D194" s="203">
        <v>11235</v>
      </c>
    </row>
    <row r="195" spans="1:4" x14ac:dyDescent="0.2">
      <c r="A195" s="217" t="s">
        <v>971</v>
      </c>
      <c r="B195" s="226" t="s">
        <v>354</v>
      </c>
      <c r="C195" s="209"/>
      <c r="D195" s="203" t="s">
        <v>353</v>
      </c>
    </row>
    <row r="196" spans="1:4" x14ac:dyDescent="0.2">
      <c r="A196" s="217" t="s">
        <v>968</v>
      </c>
      <c r="B196" s="226" t="s">
        <v>356</v>
      </c>
      <c r="C196" s="209"/>
      <c r="D196" s="203" t="s">
        <v>355</v>
      </c>
    </row>
    <row r="197" spans="1:4" x14ac:dyDescent="0.2">
      <c r="A197" s="217" t="s">
        <v>965</v>
      </c>
      <c r="B197" s="226" t="s">
        <v>102</v>
      </c>
      <c r="C197" s="209"/>
      <c r="D197" s="203" t="s">
        <v>101</v>
      </c>
    </row>
    <row r="198" spans="1:4" x14ac:dyDescent="0.2">
      <c r="A198" s="217" t="s">
        <v>967</v>
      </c>
      <c r="B198" s="226" t="s">
        <v>358</v>
      </c>
      <c r="C198" s="209"/>
      <c r="D198" s="203" t="s">
        <v>357</v>
      </c>
    </row>
    <row r="199" spans="1:4" x14ac:dyDescent="0.2">
      <c r="A199" s="219" t="s">
        <v>969</v>
      </c>
      <c r="B199" s="229" t="s">
        <v>360</v>
      </c>
      <c r="C199" s="212"/>
      <c r="D199" s="205" t="s">
        <v>359</v>
      </c>
    </row>
    <row r="200" spans="1:4" x14ac:dyDescent="0.2">
      <c r="A200" s="217" t="s">
        <v>972</v>
      </c>
      <c r="B200" s="226" t="s">
        <v>362</v>
      </c>
      <c r="C200" s="209"/>
      <c r="D200" s="203" t="s">
        <v>361</v>
      </c>
    </row>
    <row r="201" spans="1:4" x14ac:dyDescent="0.2">
      <c r="A201" s="217" t="s">
        <v>973</v>
      </c>
      <c r="B201" s="226" t="s">
        <v>364</v>
      </c>
      <c r="C201" s="209"/>
      <c r="D201" s="203" t="s">
        <v>363</v>
      </c>
    </row>
    <row r="202" spans="1:4" x14ac:dyDescent="0.2">
      <c r="A202" s="217" t="s">
        <v>974</v>
      </c>
      <c r="B202" s="226" t="s">
        <v>366</v>
      </c>
      <c r="C202" s="209"/>
      <c r="D202" s="203" t="s">
        <v>365</v>
      </c>
    </row>
    <row r="203" spans="1:4" x14ac:dyDescent="0.2">
      <c r="A203" s="217" t="s">
        <v>975</v>
      </c>
      <c r="B203" s="226" t="s">
        <v>368</v>
      </c>
      <c r="C203" s="209"/>
      <c r="D203" s="203" t="s">
        <v>367</v>
      </c>
    </row>
    <row r="204" spans="1:4" ht="25.5" x14ac:dyDescent="0.2">
      <c r="A204" s="217" t="s">
        <v>976</v>
      </c>
      <c r="B204" s="226" t="s">
        <v>370</v>
      </c>
      <c r="C204" s="209"/>
      <c r="D204" s="203" t="s">
        <v>369</v>
      </c>
    </row>
    <row r="205" spans="1:4" x14ac:dyDescent="0.2">
      <c r="A205" s="219" t="s">
        <v>977</v>
      </c>
      <c r="B205" s="229" t="s">
        <v>372</v>
      </c>
      <c r="C205" s="212"/>
      <c r="D205" s="205" t="s">
        <v>371</v>
      </c>
    </row>
    <row r="206" spans="1:4" s="133" customFormat="1" x14ac:dyDescent="0.2">
      <c r="A206" s="218" t="s">
        <v>229</v>
      </c>
      <c r="B206" s="228" t="s">
        <v>374</v>
      </c>
      <c r="C206" s="211"/>
      <c r="D206" s="204"/>
    </row>
    <row r="207" spans="1:4" x14ac:dyDescent="0.2">
      <c r="A207" s="217" t="s">
        <v>978</v>
      </c>
      <c r="B207" s="226" t="s">
        <v>376</v>
      </c>
      <c r="C207" s="209"/>
      <c r="D207" s="203" t="s">
        <v>375</v>
      </c>
    </row>
    <row r="208" spans="1:4" x14ac:dyDescent="0.2">
      <c r="A208" s="217" t="s">
        <v>980</v>
      </c>
      <c r="B208" s="226" t="s">
        <v>378</v>
      </c>
      <c r="C208" s="209"/>
      <c r="D208" s="203" t="s">
        <v>377</v>
      </c>
    </row>
    <row r="209" spans="1:4" x14ac:dyDescent="0.2">
      <c r="A209" s="217" t="s">
        <v>981</v>
      </c>
      <c r="B209" s="226" t="s">
        <v>380</v>
      </c>
      <c r="C209" s="209"/>
      <c r="D209" s="203" t="s">
        <v>379</v>
      </c>
    </row>
    <row r="210" spans="1:4" x14ac:dyDescent="0.2">
      <c r="A210" s="217" t="s">
        <v>979</v>
      </c>
      <c r="B210" s="226" t="s">
        <v>382</v>
      </c>
      <c r="C210" s="209"/>
      <c r="D210" s="203" t="s">
        <v>381</v>
      </c>
    </row>
    <row r="211" spans="1:4" x14ac:dyDescent="0.2">
      <c r="A211" s="217" t="s">
        <v>982</v>
      </c>
      <c r="B211" s="226" t="s">
        <v>276</v>
      </c>
      <c r="C211" s="209"/>
      <c r="D211" s="203" t="s">
        <v>275</v>
      </c>
    </row>
    <row r="212" spans="1:4" x14ac:dyDescent="0.2">
      <c r="A212" s="217" t="s">
        <v>983</v>
      </c>
      <c r="B212" s="226" t="s">
        <v>384</v>
      </c>
      <c r="C212" s="209"/>
      <c r="D212" s="203" t="s">
        <v>383</v>
      </c>
    </row>
    <row r="213" spans="1:4" x14ac:dyDescent="0.2">
      <c r="A213" s="217" t="s">
        <v>984</v>
      </c>
      <c r="B213" s="226" t="s">
        <v>386</v>
      </c>
      <c r="C213" s="209"/>
      <c r="D213" s="203" t="s">
        <v>385</v>
      </c>
    </row>
    <row r="214" spans="1:4" x14ac:dyDescent="0.2">
      <c r="A214" s="217" t="s">
        <v>985</v>
      </c>
      <c r="B214" s="226" t="s">
        <v>388</v>
      </c>
      <c r="C214" s="209"/>
      <c r="D214" s="203" t="s">
        <v>387</v>
      </c>
    </row>
    <row r="215" spans="1:4" x14ac:dyDescent="0.2">
      <c r="A215" s="217" t="s">
        <v>986</v>
      </c>
      <c r="B215" s="226" t="s">
        <v>390</v>
      </c>
      <c r="C215" s="209"/>
      <c r="D215" s="203" t="s">
        <v>389</v>
      </c>
    </row>
    <row r="216" spans="1:4" x14ac:dyDescent="0.2">
      <c r="A216" s="217" t="s">
        <v>987</v>
      </c>
      <c r="B216" s="226" t="s">
        <v>392</v>
      </c>
      <c r="C216" s="209"/>
      <c r="D216" s="203" t="s">
        <v>391</v>
      </c>
    </row>
    <row r="217" spans="1:4" x14ac:dyDescent="0.2">
      <c r="A217" s="217" t="s">
        <v>988</v>
      </c>
      <c r="B217" s="226" t="s">
        <v>394</v>
      </c>
      <c r="C217" s="209"/>
      <c r="D217" s="203" t="s">
        <v>393</v>
      </c>
    </row>
    <row r="218" spans="1:4" ht="25.5" x14ac:dyDescent="0.2">
      <c r="A218" s="217" t="s">
        <v>989</v>
      </c>
      <c r="B218" s="226" t="s">
        <v>396</v>
      </c>
      <c r="C218" s="209"/>
      <c r="D218" s="203" t="s">
        <v>395</v>
      </c>
    </row>
    <row r="219" spans="1:4" x14ac:dyDescent="0.2">
      <c r="A219" s="217" t="s">
        <v>990</v>
      </c>
      <c r="B219" s="226" t="s">
        <v>398</v>
      </c>
      <c r="C219" s="209"/>
      <c r="D219" s="203" t="s">
        <v>397</v>
      </c>
    </row>
    <row r="220" spans="1:4" ht="25.5" x14ac:dyDescent="0.2">
      <c r="A220" s="217" t="s">
        <v>991</v>
      </c>
      <c r="B220" s="226" t="s">
        <v>400</v>
      </c>
      <c r="C220" s="209"/>
      <c r="D220" s="203" t="s">
        <v>399</v>
      </c>
    </row>
    <row r="221" spans="1:4" x14ac:dyDescent="0.2">
      <c r="A221" s="217" t="s">
        <v>992</v>
      </c>
      <c r="B221" s="226" t="s">
        <v>402</v>
      </c>
      <c r="C221" s="209"/>
      <c r="D221" s="203" t="s">
        <v>401</v>
      </c>
    </row>
    <row r="222" spans="1:4" x14ac:dyDescent="0.2">
      <c r="A222" s="217" t="s">
        <v>993</v>
      </c>
      <c r="B222" s="229" t="s">
        <v>404</v>
      </c>
      <c r="C222" s="212"/>
      <c r="D222" s="205" t="s">
        <v>403</v>
      </c>
    </row>
    <row r="223" spans="1:4" x14ac:dyDescent="0.2">
      <c r="A223" s="217" t="s">
        <v>994</v>
      </c>
      <c r="B223" s="226" t="s">
        <v>406</v>
      </c>
      <c r="C223" s="209"/>
      <c r="D223" s="203" t="s">
        <v>405</v>
      </c>
    </row>
    <row r="224" spans="1:4" x14ac:dyDescent="0.2">
      <c r="A224" s="217" t="s">
        <v>995</v>
      </c>
      <c r="B224" s="226" t="s">
        <v>408</v>
      </c>
      <c r="C224" s="209"/>
      <c r="D224" s="203" t="s">
        <v>407</v>
      </c>
    </row>
    <row r="225" spans="1:4" x14ac:dyDescent="0.2">
      <c r="A225" s="217" t="s">
        <v>996</v>
      </c>
      <c r="B225" s="226" t="s">
        <v>410</v>
      </c>
      <c r="C225" s="209"/>
      <c r="D225" s="203" t="s">
        <v>409</v>
      </c>
    </row>
    <row r="226" spans="1:4" x14ac:dyDescent="0.2">
      <c r="A226" s="217" t="s">
        <v>997</v>
      </c>
      <c r="B226" s="226" t="s">
        <v>412</v>
      </c>
      <c r="C226" s="209"/>
      <c r="D226" s="203" t="s">
        <v>411</v>
      </c>
    </row>
    <row r="227" spans="1:4" s="133" customFormat="1" x14ac:dyDescent="0.2">
      <c r="A227" s="218" t="s">
        <v>269</v>
      </c>
      <c r="B227" s="228" t="s">
        <v>413</v>
      </c>
      <c r="C227" s="211"/>
      <c r="D227" s="204"/>
    </row>
    <row r="228" spans="1:4" s="181" customFormat="1" x14ac:dyDescent="0.2">
      <c r="A228" s="220" t="s">
        <v>998</v>
      </c>
      <c r="B228" s="230" t="s">
        <v>414</v>
      </c>
      <c r="C228" s="213"/>
      <c r="D228" s="206"/>
    </row>
    <row r="229" spans="1:4" x14ac:dyDescent="0.2">
      <c r="A229" s="217" t="s">
        <v>1010</v>
      </c>
      <c r="B229" s="226" t="s">
        <v>416</v>
      </c>
      <c r="C229" s="209"/>
      <c r="D229" s="203" t="s">
        <v>415</v>
      </c>
    </row>
    <row r="230" spans="1:4" x14ac:dyDescent="0.2">
      <c r="A230" s="217" t="s">
        <v>1014</v>
      </c>
      <c r="B230" s="226" t="s">
        <v>418</v>
      </c>
      <c r="C230" s="209"/>
      <c r="D230" s="203" t="s">
        <v>417</v>
      </c>
    </row>
    <row r="231" spans="1:4" x14ac:dyDescent="0.2">
      <c r="A231" s="217" t="s">
        <v>1015</v>
      </c>
      <c r="B231" s="226" t="s">
        <v>420</v>
      </c>
      <c r="C231" s="209"/>
      <c r="D231" s="203" t="s">
        <v>419</v>
      </c>
    </row>
    <row r="232" spans="1:4" x14ac:dyDescent="0.2">
      <c r="A232" s="217" t="s">
        <v>1016</v>
      </c>
      <c r="B232" s="226" t="s">
        <v>422</v>
      </c>
      <c r="C232" s="209"/>
      <c r="D232" s="203" t="s">
        <v>421</v>
      </c>
    </row>
    <row r="233" spans="1:4" x14ac:dyDescent="0.2">
      <c r="A233" s="217" t="s">
        <v>1017</v>
      </c>
      <c r="B233" s="226" t="s">
        <v>424</v>
      </c>
      <c r="C233" s="209"/>
      <c r="D233" s="203" t="s">
        <v>423</v>
      </c>
    </row>
    <row r="234" spans="1:4" s="181" customFormat="1" x14ac:dyDescent="0.2">
      <c r="A234" s="220" t="s">
        <v>999</v>
      </c>
      <c r="B234" s="230" t="s">
        <v>425</v>
      </c>
      <c r="C234" s="213"/>
      <c r="D234" s="206"/>
    </row>
    <row r="235" spans="1:4" ht="25.5" x14ac:dyDescent="0.2">
      <c r="A235" s="217" t="s">
        <v>1018</v>
      </c>
      <c r="B235" s="226" t="s">
        <v>427</v>
      </c>
      <c r="C235" s="209"/>
      <c r="D235" s="203" t="s">
        <v>426</v>
      </c>
    </row>
    <row r="236" spans="1:4" x14ac:dyDescent="0.2">
      <c r="A236" s="217" t="s">
        <v>1012</v>
      </c>
      <c r="B236" s="226" t="s">
        <v>429</v>
      </c>
      <c r="C236" s="209"/>
      <c r="D236" s="203" t="s">
        <v>428</v>
      </c>
    </row>
    <row r="237" spans="1:4" x14ac:dyDescent="0.2">
      <c r="A237" s="217" t="s">
        <v>1019</v>
      </c>
      <c r="B237" s="226" t="s">
        <v>431</v>
      </c>
      <c r="C237" s="209"/>
      <c r="D237" s="203" t="s">
        <v>430</v>
      </c>
    </row>
    <row r="238" spans="1:4" x14ac:dyDescent="0.2">
      <c r="A238" s="217" t="s">
        <v>1020</v>
      </c>
      <c r="B238" s="226" t="s">
        <v>433</v>
      </c>
      <c r="C238" s="209"/>
      <c r="D238" s="203" t="s">
        <v>432</v>
      </c>
    </row>
    <row r="239" spans="1:4" x14ac:dyDescent="0.2">
      <c r="A239" s="217" t="s">
        <v>1021</v>
      </c>
      <c r="B239" s="226" t="s">
        <v>435</v>
      </c>
      <c r="C239" s="209"/>
      <c r="D239" s="203" t="s">
        <v>434</v>
      </c>
    </row>
    <row r="240" spans="1:4" x14ac:dyDescent="0.2">
      <c r="A240" s="217" t="s">
        <v>1022</v>
      </c>
      <c r="B240" s="226" t="s">
        <v>437</v>
      </c>
      <c r="C240" s="209"/>
      <c r="D240" s="203" t="s">
        <v>436</v>
      </c>
    </row>
    <row r="241" spans="1:4" x14ac:dyDescent="0.2">
      <c r="A241" s="217" t="s">
        <v>1023</v>
      </c>
      <c r="B241" s="226" t="s">
        <v>439</v>
      </c>
      <c r="C241" s="209"/>
      <c r="D241" s="203" t="s">
        <v>438</v>
      </c>
    </row>
    <row r="242" spans="1:4" x14ac:dyDescent="0.2">
      <c r="A242" s="217" t="s">
        <v>1024</v>
      </c>
      <c r="B242" s="226" t="s">
        <v>441</v>
      </c>
      <c r="C242" s="209"/>
      <c r="D242" s="203" t="s">
        <v>440</v>
      </c>
    </row>
    <row r="243" spans="1:4" x14ac:dyDescent="0.2">
      <c r="A243" s="217" t="s">
        <v>1025</v>
      </c>
      <c r="B243" s="226" t="s">
        <v>443</v>
      </c>
      <c r="C243" s="209"/>
      <c r="D243" s="203" t="s">
        <v>442</v>
      </c>
    </row>
    <row r="244" spans="1:4" x14ac:dyDescent="0.2">
      <c r="A244" s="217" t="s">
        <v>1026</v>
      </c>
      <c r="B244" s="226" t="s">
        <v>445</v>
      </c>
      <c r="C244" s="209"/>
      <c r="D244" s="203" t="s">
        <v>444</v>
      </c>
    </row>
    <row r="245" spans="1:4" x14ac:dyDescent="0.2">
      <c r="A245" s="217" t="s">
        <v>1027</v>
      </c>
      <c r="B245" s="226" t="s">
        <v>447</v>
      </c>
      <c r="C245" s="209"/>
      <c r="D245" s="203" t="s">
        <v>446</v>
      </c>
    </row>
    <row r="246" spans="1:4" s="181" customFormat="1" x14ac:dyDescent="0.2">
      <c r="A246" s="220" t="s">
        <v>1000</v>
      </c>
      <c r="B246" s="230" t="s">
        <v>448</v>
      </c>
      <c r="C246" s="213"/>
      <c r="D246" s="206"/>
    </row>
    <row r="247" spans="1:4" x14ac:dyDescent="0.2">
      <c r="A247" s="217" t="s">
        <v>1028</v>
      </c>
      <c r="B247" s="226" t="s">
        <v>450</v>
      </c>
      <c r="C247" s="209"/>
      <c r="D247" s="203" t="s">
        <v>449</v>
      </c>
    </row>
    <row r="248" spans="1:4" x14ac:dyDescent="0.2">
      <c r="A248" s="217" t="s">
        <v>1030</v>
      </c>
      <c r="B248" s="226" t="s">
        <v>452</v>
      </c>
      <c r="C248" s="209"/>
      <c r="D248" s="203" t="s">
        <v>451</v>
      </c>
    </row>
    <row r="249" spans="1:4" x14ac:dyDescent="0.2">
      <c r="A249" s="217" t="s">
        <v>1013</v>
      </c>
      <c r="B249" s="226" t="s">
        <v>454</v>
      </c>
      <c r="C249" s="209"/>
      <c r="D249" s="203" t="s">
        <v>453</v>
      </c>
    </row>
    <row r="250" spans="1:4" x14ac:dyDescent="0.2">
      <c r="A250" s="217" t="s">
        <v>1031</v>
      </c>
      <c r="B250" s="226" t="s">
        <v>456</v>
      </c>
      <c r="C250" s="209"/>
      <c r="D250" s="203" t="s">
        <v>455</v>
      </c>
    </row>
    <row r="251" spans="1:4" x14ac:dyDescent="0.2">
      <c r="A251" s="217" t="s">
        <v>1032</v>
      </c>
      <c r="B251" s="226" t="s">
        <v>458</v>
      </c>
      <c r="C251" s="209"/>
      <c r="D251" s="203" t="s">
        <v>457</v>
      </c>
    </row>
    <row r="252" spans="1:4" s="181" customFormat="1" x14ac:dyDescent="0.2">
      <c r="A252" s="220" t="s">
        <v>1001</v>
      </c>
      <c r="B252" s="230" t="s">
        <v>459</v>
      </c>
      <c r="C252" s="213"/>
      <c r="D252" s="206"/>
    </row>
    <row r="253" spans="1:4" ht="25.5" x14ac:dyDescent="0.2">
      <c r="A253" s="217" t="s">
        <v>1033</v>
      </c>
      <c r="B253" s="226" t="s">
        <v>461</v>
      </c>
      <c r="C253" s="209"/>
      <c r="D253" s="203" t="s">
        <v>460</v>
      </c>
    </row>
    <row r="254" spans="1:4" x14ac:dyDescent="0.2">
      <c r="A254" s="217" t="s">
        <v>1034</v>
      </c>
      <c r="B254" s="226" t="s">
        <v>463</v>
      </c>
      <c r="C254" s="209"/>
      <c r="D254" s="203" t="s">
        <v>462</v>
      </c>
    </row>
    <row r="255" spans="1:4" x14ac:dyDescent="0.2">
      <c r="A255" s="217" t="s">
        <v>1035</v>
      </c>
      <c r="B255" s="226" t="s">
        <v>465</v>
      </c>
      <c r="C255" s="209"/>
      <c r="D255" s="203" t="s">
        <v>464</v>
      </c>
    </row>
    <row r="256" spans="1:4" x14ac:dyDescent="0.2">
      <c r="A256" s="217" t="s">
        <v>1011</v>
      </c>
      <c r="B256" s="226" t="s">
        <v>467</v>
      </c>
      <c r="C256" s="209"/>
      <c r="D256" s="203" t="s">
        <v>466</v>
      </c>
    </row>
    <row r="257" spans="1:4" ht="25.5" x14ac:dyDescent="0.2">
      <c r="A257" s="217" t="s">
        <v>1036</v>
      </c>
      <c r="B257" s="226" t="s">
        <v>469</v>
      </c>
      <c r="C257" s="209"/>
      <c r="D257" s="203" t="s">
        <v>468</v>
      </c>
    </row>
    <row r="258" spans="1:4" s="181" customFormat="1" x14ac:dyDescent="0.2">
      <c r="A258" s="220" t="s">
        <v>1002</v>
      </c>
      <c r="B258" s="230" t="s">
        <v>470</v>
      </c>
      <c r="C258" s="213"/>
      <c r="D258" s="206"/>
    </row>
    <row r="259" spans="1:4" ht="38.25" x14ac:dyDescent="0.2">
      <c r="A259" s="217" t="s">
        <v>1037</v>
      </c>
      <c r="B259" s="226" t="s">
        <v>472</v>
      </c>
      <c r="C259" s="209"/>
      <c r="D259" s="203" t="s">
        <v>471</v>
      </c>
    </row>
    <row r="260" spans="1:4" ht="38.25" x14ac:dyDescent="0.2">
      <c r="A260" s="217" t="s">
        <v>1038</v>
      </c>
      <c r="B260" s="226" t="s">
        <v>474</v>
      </c>
      <c r="C260" s="209"/>
      <c r="D260" s="203" t="s">
        <v>473</v>
      </c>
    </row>
    <row r="261" spans="1:4" s="181" customFormat="1" x14ac:dyDescent="0.2">
      <c r="A261" s="220" t="s">
        <v>1003</v>
      </c>
      <c r="B261" s="230" t="s">
        <v>475</v>
      </c>
      <c r="C261" s="213"/>
      <c r="D261" s="206"/>
    </row>
    <row r="262" spans="1:4" x14ac:dyDescent="0.2">
      <c r="A262" s="217" t="s">
        <v>1029</v>
      </c>
      <c r="B262" s="226" t="s">
        <v>477</v>
      </c>
      <c r="C262" s="209"/>
      <c r="D262" s="203" t="s">
        <v>476</v>
      </c>
    </row>
    <row r="263" spans="1:4" s="181" customFormat="1" x14ac:dyDescent="0.2">
      <c r="A263" s="220" t="s">
        <v>1004</v>
      </c>
      <c r="B263" s="230" t="s">
        <v>478</v>
      </c>
      <c r="C263" s="213"/>
      <c r="D263" s="206"/>
    </row>
    <row r="264" spans="1:4" x14ac:dyDescent="0.2">
      <c r="A264" s="217" t="s">
        <v>1039</v>
      </c>
      <c r="B264" s="226" t="s">
        <v>480</v>
      </c>
      <c r="C264" s="209"/>
      <c r="D264" s="203" t="s">
        <v>479</v>
      </c>
    </row>
    <row r="265" spans="1:4" x14ac:dyDescent="0.2">
      <c r="A265" s="217" t="s">
        <v>1040</v>
      </c>
      <c r="B265" s="226" t="s">
        <v>482</v>
      </c>
      <c r="C265" s="209"/>
      <c r="D265" s="203" t="s">
        <v>481</v>
      </c>
    </row>
    <row r="266" spans="1:4" ht="25.5" x14ac:dyDescent="0.2">
      <c r="A266" s="217" t="s">
        <v>1041</v>
      </c>
      <c r="B266" s="226" t="s">
        <v>484</v>
      </c>
      <c r="C266" s="209"/>
      <c r="D266" s="203" t="s">
        <v>483</v>
      </c>
    </row>
    <row r="267" spans="1:4" x14ac:dyDescent="0.2">
      <c r="A267" s="217" t="s">
        <v>1042</v>
      </c>
      <c r="B267" s="226" t="s">
        <v>486</v>
      </c>
      <c r="C267" s="209"/>
      <c r="D267" s="203" t="s">
        <v>485</v>
      </c>
    </row>
    <row r="268" spans="1:4" s="133" customFormat="1" x14ac:dyDescent="0.2">
      <c r="A268" s="218" t="s">
        <v>286</v>
      </c>
      <c r="B268" s="228" t="s">
        <v>487</v>
      </c>
      <c r="C268" s="211"/>
      <c r="D268" s="204"/>
    </row>
    <row r="269" spans="1:4" s="181" customFormat="1" x14ac:dyDescent="0.2">
      <c r="A269" s="220" t="s">
        <v>1005</v>
      </c>
      <c r="B269" s="230" t="s">
        <v>488</v>
      </c>
      <c r="C269" s="213"/>
      <c r="D269" s="206"/>
    </row>
    <row r="270" spans="1:4" x14ac:dyDescent="0.2">
      <c r="A270" s="217" t="s">
        <v>1043</v>
      </c>
      <c r="B270" s="226" t="s">
        <v>490</v>
      </c>
      <c r="C270" s="209"/>
      <c r="D270" s="203" t="s">
        <v>489</v>
      </c>
    </row>
    <row r="271" spans="1:4" s="181" customFormat="1" x14ac:dyDescent="0.2">
      <c r="A271" s="220" t="s">
        <v>1006</v>
      </c>
      <c r="B271" s="230" t="s">
        <v>491</v>
      </c>
      <c r="C271" s="213"/>
      <c r="D271" s="206"/>
    </row>
    <row r="272" spans="1:4" x14ac:dyDescent="0.2">
      <c r="A272" s="217" t="s">
        <v>1045</v>
      </c>
      <c r="B272" s="226" t="s">
        <v>493</v>
      </c>
      <c r="C272" s="209"/>
      <c r="D272" s="203" t="s">
        <v>492</v>
      </c>
    </row>
    <row r="273" spans="1:4" x14ac:dyDescent="0.2">
      <c r="A273" s="217" t="s">
        <v>1044</v>
      </c>
      <c r="B273" s="226" t="s">
        <v>495</v>
      </c>
      <c r="C273" s="209"/>
      <c r="D273" s="203" t="s">
        <v>494</v>
      </c>
    </row>
    <row r="274" spans="1:4" s="181" customFormat="1" x14ac:dyDescent="0.2">
      <c r="A274" s="220" t="s">
        <v>1007</v>
      </c>
      <c r="B274" s="230" t="s">
        <v>448</v>
      </c>
      <c r="C274" s="213"/>
      <c r="D274" s="206"/>
    </row>
    <row r="275" spans="1:4" x14ac:dyDescent="0.2">
      <c r="A275" s="217" t="s">
        <v>1046</v>
      </c>
      <c r="B275" s="226" t="s">
        <v>450</v>
      </c>
      <c r="C275" s="209"/>
      <c r="D275" s="203" t="s">
        <v>449</v>
      </c>
    </row>
    <row r="276" spans="1:4" x14ac:dyDescent="0.2">
      <c r="A276" s="217" t="s">
        <v>1048</v>
      </c>
      <c r="B276" s="226" t="s">
        <v>452</v>
      </c>
      <c r="C276" s="209"/>
      <c r="D276" s="203" t="s">
        <v>451</v>
      </c>
    </row>
    <row r="277" spans="1:4" x14ac:dyDescent="0.2">
      <c r="A277" s="217" t="s">
        <v>1050</v>
      </c>
      <c r="B277" s="226" t="s">
        <v>497</v>
      </c>
      <c r="C277" s="209"/>
      <c r="D277" s="203" t="s">
        <v>496</v>
      </c>
    </row>
    <row r="278" spans="1:4" x14ac:dyDescent="0.2">
      <c r="A278" s="217" t="s">
        <v>1051</v>
      </c>
      <c r="B278" s="226" t="s">
        <v>499</v>
      </c>
      <c r="C278" s="209"/>
      <c r="D278" s="203" t="s">
        <v>498</v>
      </c>
    </row>
    <row r="279" spans="1:4" x14ac:dyDescent="0.2">
      <c r="A279" s="217" t="s">
        <v>1047</v>
      </c>
      <c r="B279" s="226" t="s">
        <v>456</v>
      </c>
      <c r="C279" s="209"/>
      <c r="D279" s="203" t="s">
        <v>455</v>
      </c>
    </row>
    <row r="280" spans="1:4" x14ac:dyDescent="0.2">
      <c r="A280" s="217" t="s">
        <v>1052</v>
      </c>
      <c r="B280" s="226" t="s">
        <v>458</v>
      </c>
      <c r="C280" s="209"/>
      <c r="D280" s="203" t="s">
        <v>457</v>
      </c>
    </row>
    <row r="281" spans="1:4" s="181" customFormat="1" x14ac:dyDescent="0.2">
      <c r="A281" s="220" t="s">
        <v>1008</v>
      </c>
      <c r="B281" s="230" t="s">
        <v>500</v>
      </c>
      <c r="C281" s="213"/>
      <c r="D281" s="206"/>
    </row>
    <row r="282" spans="1:4" x14ac:dyDescent="0.2">
      <c r="A282" s="217" t="s">
        <v>1053</v>
      </c>
      <c r="B282" s="226" t="s">
        <v>502</v>
      </c>
      <c r="C282" s="209"/>
      <c r="D282" s="203" t="s">
        <v>501</v>
      </c>
    </row>
    <row r="283" spans="1:4" x14ac:dyDescent="0.2">
      <c r="A283" s="217" t="s">
        <v>1049</v>
      </c>
      <c r="B283" s="226" t="s">
        <v>504</v>
      </c>
      <c r="C283" s="209"/>
      <c r="D283" s="203" t="s">
        <v>503</v>
      </c>
    </row>
    <row r="284" spans="1:4" s="181" customFormat="1" x14ac:dyDescent="0.2">
      <c r="A284" s="220" t="s">
        <v>1009</v>
      </c>
      <c r="B284" s="230" t="s">
        <v>478</v>
      </c>
      <c r="C284" s="213"/>
      <c r="D284" s="206"/>
    </row>
    <row r="285" spans="1:4" x14ac:dyDescent="0.2">
      <c r="A285" s="217" t="s">
        <v>1054</v>
      </c>
      <c r="B285" s="226" t="s">
        <v>506</v>
      </c>
      <c r="C285" s="209"/>
      <c r="D285" s="203" t="s">
        <v>505</v>
      </c>
    </row>
    <row r="286" spans="1:4" x14ac:dyDescent="0.2">
      <c r="A286" s="217" t="s">
        <v>1055</v>
      </c>
      <c r="B286" s="226" t="s">
        <v>508</v>
      </c>
      <c r="C286" s="209"/>
      <c r="D286" s="203" t="s">
        <v>507</v>
      </c>
    </row>
    <row r="287" spans="1:4" s="133" customFormat="1" x14ac:dyDescent="0.2">
      <c r="A287" s="218" t="s">
        <v>344</v>
      </c>
      <c r="B287" s="228" t="s">
        <v>509</v>
      </c>
      <c r="C287" s="211"/>
      <c r="D287" s="204"/>
    </row>
    <row r="288" spans="1:4" x14ac:dyDescent="0.2">
      <c r="A288" s="217" t="s">
        <v>910</v>
      </c>
      <c r="B288" s="226" t="s">
        <v>511</v>
      </c>
      <c r="C288" s="209"/>
      <c r="D288" s="203" t="s">
        <v>510</v>
      </c>
    </row>
    <row r="289" spans="1:4" x14ac:dyDescent="0.2">
      <c r="A289" s="217" t="s">
        <v>907</v>
      </c>
      <c r="B289" s="226" t="s">
        <v>513</v>
      </c>
      <c r="C289" s="209"/>
      <c r="D289" s="203" t="s">
        <v>512</v>
      </c>
    </row>
    <row r="290" spans="1:4" ht="25.5" x14ac:dyDescent="0.2">
      <c r="A290" s="217" t="s">
        <v>1056</v>
      </c>
      <c r="B290" s="226" t="s">
        <v>515</v>
      </c>
      <c r="C290" s="209"/>
      <c r="D290" s="203" t="s">
        <v>514</v>
      </c>
    </row>
    <row r="291" spans="1:4" ht="25.5" x14ac:dyDescent="0.2">
      <c r="A291" s="217" t="s">
        <v>1057</v>
      </c>
      <c r="B291" s="226" t="s">
        <v>517</v>
      </c>
      <c r="C291" s="209"/>
      <c r="D291" s="203" t="s">
        <v>516</v>
      </c>
    </row>
    <row r="292" spans="1:4" ht="25.5" x14ac:dyDescent="0.2">
      <c r="A292" s="217" t="s">
        <v>1058</v>
      </c>
      <c r="B292" s="226" t="s">
        <v>519</v>
      </c>
      <c r="C292" s="209"/>
      <c r="D292" s="203" t="s">
        <v>518</v>
      </c>
    </row>
    <row r="293" spans="1:4" ht="38.25" x14ac:dyDescent="0.2">
      <c r="A293" s="217" t="s">
        <v>1059</v>
      </c>
      <c r="B293" s="226" t="s">
        <v>521</v>
      </c>
      <c r="C293" s="209"/>
      <c r="D293" s="203" t="s">
        <v>520</v>
      </c>
    </row>
    <row r="294" spans="1:4" ht="38.25" x14ac:dyDescent="0.2">
      <c r="A294" s="217" t="s">
        <v>1060</v>
      </c>
      <c r="B294" s="226" t="s">
        <v>523</v>
      </c>
      <c r="C294" s="209"/>
      <c r="D294" s="203" t="s">
        <v>522</v>
      </c>
    </row>
    <row r="295" spans="1:4" ht="25.5" x14ac:dyDescent="0.2">
      <c r="A295" s="217" t="s">
        <v>1061</v>
      </c>
      <c r="B295" s="226" t="s">
        <v>525</v>
      </c>
      <c r="C295" s="209"/>
      <c r="D295" s="203" t="s">
        <v>524</v>
      </c>
    </row>
    <row r="296" spans="1:4" ht="25.5" x14ac:dyDescent="0.2">
      <c r="A296" s="217" t="s">
        <v>1062</v>
      </c>
      <c r="B296" s="226" t="s">
        <v>527</v>
      </c>
      <c r="C296" s="209"/>
      <c r="D296" s="203" t="s">
        <v>526</v>
      </c>
    </row>
    <row r="297" spans="1:4" ht="25.5" x14ac:dyDescent="0.2">
      <c r="A297" s="217" t="s">
        <v>1063</v>
      </c>
      <c r="B297" s="226" t="s">
        <v>529</v>
      </c>
      <c r="C297" s="209"/>
      <c r="D297" s="203" t="s">
        <v>528</v>
      </c>
    </row>
    <row r="298" spans="1:4" s="133" customFormat="1" x14ac:dyDescent="0.2">
      <c r="A298" s="218" t="s">
        <v>373</v>
      </c>
      <c r="B298" s="228" t="s">
        <v>1163</v>
      </c>
      <c r="C298" s="211"/>
      <c r="D298" s="204"/>
    </row>
    <row r="299" spans="1:4" ht="25.5" x14ac:dyDescent="0.2">
      <c r="A299" s="217" t="s">
        <v>1168</v>
      </c>
      <c r="B299" s="226" t="s">
        <v>1164</v>
      </c>
      <c r="C299" s="209"/>
      <c r="D299" s="203" t="s">
        <v>1172</v>
      </c>
    </row>
    <row r="300" spans="1:4" ht="25.5" x14ac:dyDescent="0.2">
      <c r="A300" s="217" t="s">
        <v>1169</v>
      </c>
      <c r="B300" s="226" t="s">
        <v>1165</v>
      </c>
      <c r="C300" s="209"/>
      <c r="D300" s="203" t="s">
        <v>1173</v>
      </c>
    </row>
    <row r="301" spans="1:4" ht="25.5" x14ac:dyDescent="0.2">
      <c r="A301" s="217" t="s">
        <v>1170</v>
      </c>
      <c r="B301" s="226" t="s">
        <v>1166</v>
      </c>
      <c r="C301" s="209"/>
      <c r="D301" s="203" t="s">
        <v>1174</v>
      </c>
    </row>
    <row r="302" spans="1:4" ht="25.5" x14ac:dyDescent="0.2">
      <c r="A302" s="217" t="s">
        <v>1171</v>
      </c>
      <c r="B302" s="226" t="s">
        <v>1167</v>
      </c>
      <c r="C302" s="209"/>
      <c r="D302" s="203" t="s">
        <v>1175</v>
      </c>
    </row>
    <row r="303" spans="1:4" s="131" customFormat="1" x14ac:dyDescent="0.2">
      <c r="A303" s="215">
        <v>3</v>
      </c>
      <c r="B303" s="227" t="s">
        <v>530</v>
      </c>
      <c r="C303" s="210"/>
      <c r="D303" s="202"/>
    </row>
    <row r="304" spans="1:4" s="133" customFormat="1" x14ac:dyDescent="0.2">
      <c r="A304" s="218" t="s">
        <v>531</v>
      </c>
      <c r="B304" s="228" t="s">
        <v>28</v>
      </c>
      <c r="C304" s="211"/>
      <c r="D304" s="204"/>
    </row>
    <row r="305" spans="1:4" x14ac:dyDescent="0.2">
      <c r="A305" s="217" t="s">
        <v>1064</v>
      </c>
      <c r="B305" s="226" t="s">
        <v>533</v>
      </c>
      <c r="C305" s="209"/>
      <c r="D305" s="203" t="s">
        <v>532</v>
      </c>
    </row>
    <row r="306" spans="1:4" x14ac:dyDescent="0.2">
      <c r="A306" s="217" t="s">
        <v>861</v>
      </c>
      <c r="B306" s="226" t="s">
        <v>535</v>
      </c>
      <c r="C306" s="209"/>
      <c r="D306" s="203" t="s">
        <v>534</v>
      </c>
    </row>
    <row r="307" spans="1:4" x14ac:dyDescent="0.2">
      <c r="A307" s="217" t="s">
        <v>842</v>
      </c>
      <c r="B307" s="226" t="s">
        <v>537</v>
      </c>
      <c r="C307" s="209"/>
      <c r="D307" s="203" t="s">
        <v>536</v>
      </c>
    </row>
    <row r="308" spans="1:4" x14ac:dyDescent="0.2">
      <c r="A308" s="217" t="s">
        <v>1065</v>
      </c>
      <c r="B308" s="226" t="s">
        <v>539</v>
      </c>
      <c r="C308" s="209"/>
      <c r="D308" s="203" t="s">
        <v>538</v>
      </c>
    </row>
    <row r="309" spans="1:4" x14ac:dyDescent="0.2">
      <c r="A309" s="217" t="s">
        <v>1066</v>
      </c>
      <c r="B309" s="226" t="s">
        <v>541</v>
      </c>
      <c r="C309" s="209"/>
      <c r="D309" s="203" t="s">
        <v>540</v>
      </c>
    </row>
    <row r="310" spans="1:4" s="133" customFormat="1" x14ac:dyDescent="0.2">
      <c r="A310" s="218" t="s">
        <v>542</v>
      </c>
      <c r="B310" s="228" t="s">
        <v>543</v>
      </c>
      <c r="C310" s="211"/>
      <c r="D310" s="204"/>
    </row>
    <row r="311" spans="1:4" ht="25.5" x14ac:dyDescent="0.2">
      <c r="A311" s="217" t="s">
        <v>1067</v>
      </c>
      <c r="B311" s="226" t="s">
        <v>545</v>
      </c>
      <c r="C311" s="209"/>
      <c r="D311" s="203" t="s">
        <v>544</v>
      </c>
    </row>
    <row r="312" spans="1:4" ht="25.5" x14ac:dyDescent="0.2">
      <c r="A312" s="217" t="s">
        <v>1068</v>
      </c>
      <c r="B312" s="226" t="s">
        <v>547</v>
      </c>
      <c r="C312" s="209"/>
      <c r="D312" s="203" t="s">
        <v>546</v>
      </c>
    </row>
    <row r="313" spans="1:4" ht="25.5" x14ac:dyDescent="0.2">
      <c r="A313" s="217" t="s">
        <v>1069</v>
      </c>
      <c r="B313" s="226" t="s">
        <v>549</v>
      </c>
      <c r="C313" s="209"/>
      <c r="D313" s="203" t="s">
        <v>548</v>
      </c>
    </row>
    <row r="314" spans="1:4" x14ac:dyDescent="0.2">
      <c r="A314" s="217" t="s">
        <v>1070</v>
      </c>
      <c r="B314" s="226" t="s">
        <v>551</v>
      </c>
      <c r="C314" s="209"/>
      <c r="D314" s="203" t="s">
        <v>550</v>
      </c>
    </row>
    <row r="315" spans="1:4" x14ac:dyDescent="0.2">
      <c r="A315" s="217" t="s">
        <v>1071</v>
      </c>
      <c r="B315" s="226" t="s">
        <v>553</v>
      </c>
      <c r="C315" s="209"/>
      <c r="D315" s="203" t="s">
        <v>552</v>
      </c>
    </row>
    <row r="316" spans="1:4" x14ac:dyDescent="0.2">
      <c r="A316" s="217" t="s">
        <v>1072</v>
      </c>
      <c r="B316" s="226" t="s">
        <v>555</v>
      </c>
      <c r="C316" s="209"/>
      <c r="D316" s="203" t="s">
        <v>554</v>
      </c>
    </row>
    <row r="317" spans="1:4" x14ac:dyDescent="0.2">
      <c r="A317" s="217" t="s">
        <v>1073</v>
      </c>
      <c r="B317" s="226" t="s">
        <v>557</v>
      </c>
      <c r="C317" s="209"/>
      <c r="D317" s="203" t="s">
        <v>556</v>
      </c>
    </row>
    <row r="318" spans="1:4" x14ac:dyDescent="0.2">
      <c r="A318" s="217" t="s">
        <v>1074</v>
      </c>
      <c r="B318" s="226" t="s">
        <v>559</v>
      </c>
      <c r="C318" s="209"/>
      <c r="D318" s="203" t="s">
        <v>558</v>
      </c>
    </row>
    <row r="319" spans="1:4" x14ac:dyDescent="0.2">
      <c r="A319" s="217" t="s">
        <v>1075</v>
      </c>
      <c r="B319" s="226" t="s">
        <v>561</v>
      </c>
      <c r="C319" s="209"/>
      <c r="D319" s="203" t="s">
        <v>560</v>
      </c>
    </row>
    <row r="320" spans="1:4" s="133" customFormat="1" x14ac:dyDescent="0.2">
      <c r="A320" s="218" t="s">
        <v>562</v>
      </c>
      <c r="B320" s="228" t="s">
        <v>230</v>
      </c>
      <c r="C320" s="211"/>
      <c r="D320" s="204"/>
    </row>
    <row r="321" spans="1:4" x14ac:dyDescent="0.2">
      <c r="A321" s="217" t="s">
        <v>1076</v>
      </c>
      <c r="B321" s="226" t="s">
        <v>564</v>
      </c>
      <c r="C321" s="209"/>
      <c r="D321" s="203" t="s">
        <v>563</v>
      </c>
    </row>
    <row r="322" spans="1:4" s="41" customFormat="1" ht="25.5" x14ac:dyDescent="0.2">
      <c r="A322" s="217" t="s">
        <v>1077</v>
      </c>
      <c r="B322" s="229" t="s">
        <v>566</v>
      </c>
      <c r="C322" s="212"/>
      <c r="D322" s="205" t="s">
        <v>565</v>
      </c>
    </row>
    <row r="323" spans="1:4" ht="25.5" x14ac:dyDescent="0.2">
      <c r="A323" s="217" t="s">
        <v>1078</v>
      </c>
      <c r="B323" s="226" t="s">
        <v>568</v>
      </c>
      <c r="C323" s="209"/>
      <c r="D323" s="203" t="s">
        <v>567</v>
      </c>
    </row>
    <row r="324" spans="1:4" ht="25.5" x14ac:dyDescent="0.2">
      <c r="A324" s="217" t="s">
        <v>1079</v>
      </c>
      <c r="B324" s="226" t="s">
        <v>570</v>
      </c>
      <c r="C324" s="209"/>
      <c r="D324" s="203" t="s">
        <v>569</v>
      </c>
    </row>
    <row r="325" spans="1:4" ht="25.5" x14ac:dyDescent="0.2">
      <c r="A325" s="217" t="s">
        <v>1080</v>
      </c>
      <c r="B325" s="226" t="s">
        <v>572</v>
      </c>
      <c r="C325" s="209"/>
      <c r="D325" s="203" t="s">
        <v>571</v>
      </c>
    </row>
    <row r="326" spans="1:4" ht="25.5" x14ac:dyDescent="0.2">
      <c r="A326" s="217" t="s">
        <v>1081</v>
      </c>
      <c r="B326" s="226" t="s">
        <v>574</v>
      </c>
      <c r="C326" s="209"/>
      <c r="D326" s="203" t="s">
        <v>573</v>
      </c>
    </row>
    <row r="327" spans="1:4" ht="38.25" x14ac:dyDescent="0.2">
      <c r="A327" s="217" t="s">
        <v>1082</v>
      </c>
      <c r="B327" s="226" t="s">
        <v>576</v>
      </c>
      <c r="C327" s="209"/>
      <c r="D327" s="203" t="s">
        <v>575</v>
      </c>
    </row>
    <row r="328" spans="1:4" ht="25.5" x14ac:dyDescent="0.2">
      <c r="A328" s="217" t="s">
        <v>1083</v>
      </c>
      <c r="B328" s="226" t="s">
        <v>578</v>
      </c>
      <c r="C328" s="209"/>
      <c r="D328" s="203" t="s">
        <v>577</v>
      </c>
    </row>
    <row r="329" spans="1:4" ht="25.5" x14ac:dyDescent="0.2">
      <c r="A329" s="217" t="s">
        <v>1084</v>
      </c>
      <c r="B329" s="226" t="s">
        <v>580</v>
      </c>
      <c r="C329" s="209"/>
      <c r="D329" s="203" t="s">
        <v>579</v>
      </c>
    </row>
    <row r="330" spans="1:4" ht="25.5" x14ac:dyDescent="0.2">
      <c r="A330" s="217" t="s">
        <v>1085</v>
      </c>
      <c r="B330" s="226" t="s">
        <v>582</v>
      </c>
      <c r="C330" s="209"/>
      <c r="D330" s="203" t="s">
        <v>581</v>
      </c>
    </row>
    <row r="331" spans="1:4" ht="25.5" x14ac:dyDescent="0.2">
      <c r="A331" s="217" t="s">
        <v>1086</v>
      </c>
      <c r="B331" s="226" t="s">
        <v>584</v>
      </c>
      <c r="C331" s="209"/>
      <c r="D331" s="203" t="s">
        <v>583</v>
      </c>
    </row>
    <row r="332" spans="1:4" s="133" customFormat="1" x14ac:dyDescent="0.2">
      <c r="A332" s="218" t="s">
        <v>585</v>
      </c>
      <c r="B332" s="228" t="s">
        <v>586</v>
      </c>
      <c r="C332" s="211"/>
      <c r="D332" s="204"/>
    </row>
    <row r="333" spans="1:4" x14ac:dyDescent="0.2">
      <c r="A333" s="217" t="s">
        <v>1088</v>
      </c>
      <c r="B333" s="226" t="s">
        <v>588</v>
      </c>
      <c r="C333" s="209"/>
      <c r="D333" s="203" t="s">
        <v>587</v>
      </c>
    </row>
    <row r="334" spans="1:4" x14ac:dyDescent="0.2">
      <c r="A334" s="217" t="s">
        <v>1089</v>
      </c>
      <c r="B334" s="226" t="s">
        <v>590</v>
      </c>
      <c r="C334" s="209"/>
      <c r="D334" s="203" t="s">
        <v>589</v>
      </c>
    </row>
    <row r="335" spans="1:4" x14ac:dyDescent="0.2">
      <c r="A335" s="217" t="s">
        <v>1090</v>
      </c>
      <c r="B335" s="226" t="s">
        <v>592</v>
      </c>
      <c r="C335" s="209"/>
      <c r="D335" s="203" t="s">
        <v>591</v>
      </c>
    </row>
    <row r="336" spans="1:4" s="133" customFormat="1" x14ac:dyDescent="0.2">
      <c r="A336" s="218" t="s">
        <v>593</v>
      </c>
      <c r="B336" s="228" t="s">
        <v>594</v>
      </c>
      <c r="C336" s="211"/>
      <c r="D336" s="204"/>
    </row>
    <row r="337" spans="1:4" ht="25.5" x14ac:dyDescent="0.2">
      <c r="A337" s="217" t="s">
        <v>1091</v>
      </c>
      <c r="B337" s="226" t="s">
        <v>596</v>
      </c>
      <c r="C337" s="209"/>
      <c r="D337" s="203" t="s">
        <v>595</v>
      </c>
    </row>
    <row r="338" spans="1:4" s="41" customFormat="1" ht="25.5" x14ac:dyDescent="0.2">
      <c r="A338" s="217" t="s">
        <v>1092</v>
      </c>
      <c r="B338" s="229" t="s">
        <v>598</v>
      </c>
      <c r="C338" s="212"/>
      <c r="D338" s="205" t="s">
        <v>597</v>
      </c>
    </row>
    <row r="339" spans="1:4" ht="25.5" x14ac:dyDescent="0.2">
      <c r="A339" s="217" t="s">
        <v>1093</v>
      </c>
      <c r="B339" s="226" t="s">
        <v>600</v>
      </c>
      <c r="C339" s="209"/>
      <c r="D339" s="203" t="s">
        <v>599</v>
      </c>
    </row>
    <row r="340" spans="1:4" s="133" customFormat="1" x14ac:dyDescent="0.2">
      <c r="A340" s="218" t="s">
        <v>601</v>
      </c>
      <c r="B340" s="228" t="s">
        <v>602</v>
      </c>
      <c r="C340" s="211"/>
      <c r="D340" s="204"/>
    </row>
    <row r="341" spans="1:4" x14ac:dyDescent="0.2">
      <c r="A341" s="217" t="s">
        <v>1094</v>
      </c>
      <c r="B341" s="226" t="s">
        <v>604</v>
      </c>
      <c r="C341" s="209"/>
      <c r="D341" s="203" t="s">
        <v>603</v>
      </c>
    </row>
    <row r="342" spans="1:4" x14ac:dyDescent="0.2">
      <c r="A342" s="217" t="s">
        <v>1095</v>
      </c>
      <c r="B342" s="226" t="s">
        <v>606</v>
      </c>
      <c r="C342" s="209"/>
      <c r="D342" s="203" t="s">
        <v>605</v>
      </c>
    </row>
    <row r="343" spans="1:4" x14ac:dyDescent="0.2">
      <c r="A343" s="217" t="s">
        <v>1096</v>
      </c>
      <c r="B343" s="226" t="s">
        <v>608</v>
      </c>
      <c r="C343" s="209"/>
      <c r="D343" s="203" t="s">
        <v>607</v>
      </c>
    </row>
    <row r="344" spans="1:4" x14ac:dyDescent="0.2">
      <c r="A344" s="217" t="s">
        <v>1097</v>
      </c>
      <c r="B344" s="226" t="s">
        <v>610</v>
      </c>
      <c r="C344" s="209"/>
      <c r="D344" s="203" t="s">
        <v>609</v>
      </c>
    </row>
    <row r="345" spans="1:4" s="133" customFormat="1" x14ac:dyDescent="0.2">
      <c r="A345" s="218" t="s">
        <v>611</v>
      </c>
      <c r="B345" s="228" t="s">
        <v>613</v>
      </c>
      <c r="C345" s="211"/>
      <c r="D345" s="204"/>
    </row>
    <row r="346" spans="1:4" x14ac:dyDescent="0.2">
      <c r="A346" s="217" t="s">
        <v>1098</v>
      </c>
      <c r="B346" s="226" t="s">
        <v>615</v>
      </c>
      <c r="C346" s="209"/>
      <c r="D346" s="203" t="s">
        <v>614</v>
      </c>
    </row>
    <row r="347" spans="1:4" ht="25.5" x14ac:dyDescent="0.2">
      <c r="A347" s="217" t="s">
        <v>1099</v>
      </c>
      <c r="B347" s="226" t="s">
        <v>617</v>
      </c>
      <c r="C347" s="209"/>
      <c r="D347" s="203" t="s">
        <v>616</v>
      </c>
    </row>
    <row r="348" spans="1:4" x14ac:dyDescent="0.2">
      <c r="A348" s="217" t="s">
        <v>1101</v>
      </c>
      <c r="B348" s="226" t="s">
        <v>619</v>
      </c>
      <c r="C348" s="209"/>
      <c r="D348" s="203" t="s">
        <v>618</v>
      </c>
    </row>
    <row r="349" spans="1:4" x14ac:dyDescent="0.2">
      <c r="A349" s="217" t="s">
        <v>1100</v>
      </c>
      <c r="B349" s="226" t="s">
        <v>621</v>
      </c>
      <c r="C349" s="209"/>
      <c r="D349" s="203" t="s">
        <v>620</v>
      </c>
    </row>
    <row r="350" spans="1:4" x14ac:dyDescent="0.2">
      <c r="A350" s="217" t="s">
        <v>1104</v>
      </c>
      <c r="B350" s="226" t="s">
        <v>623</v>
      </c>
      <c r="C350" s="209"/>
      <c r="D350" s="203" t="s">
        <v>622</v>
      </c>
    </row>
    <row r="351" spans="1:4" x14ac:dyDescent="0.2">
      <c r="A351" s="217" t="s">
        <v>1102</v>
      </c>
      <c r="B351" s="226" t="s">
        <v>625</v>
      </c>
      <c r="C351" s="209"/>
      <c r="D351" s="203" t="s">
        <v>624</v>
      </c>
    </row>
    <row r="352" spans="1:4" x14ac:dyDescent="0.2">
      <c r="A352" s="217" t="s">
        <v>1103</v>
      </c>
      <c r="B352" s="226" t="s">
        <v>627</v>
      </c>
      <c r="C352" s="209"/>
      <c r="D352" s="203" t="s">
        <v>626</v>
      </c>
    </row>
    <row r="353" spans="1:4" ht="25.5" x14ac:dyDescent="0.2">
      <c r="A353" s="217" t="s">
        <v>1105</v>
      </c>
      <c r="B353" s="226" t="s">
        <v>629</v>
      </c>
      <c r="C353" s="209"/>
      <c r="D353" s="203" t="s">
        <v>628</v>
      </c>
    </row>
    <row r="354" spans="1:4" x14ac:dyDescent="0.2">
      <c r="A354" s="217" t="s">
        <v>1106</v>
      </c>
      <c r="B354" s="226" t="s">
        <v>631</v>
      </c>
      <c r="C354" s="209"/>
      <c r="D354" s="203" t="s">
        <v>630</v>
      </c>
    </row>
    <row r="355" spans="1:4" s="133" customFormat="1" x14ac:dyDescent="0.2">
      <c r="A355" s="218" t="s">
        <v>612</v>
      </c>
      <c r="B355" s="228" t="s">
        <v>632</v>
      </c>
      <c r="C355" s="211"/>
      <c r="D355" s="204"/>
    </row>
    <row r="356" spans="1:4" ht="25.5" x14ac:dyDescent="0.2">
      <c r="A356" s="217" t="s">
        <v>1107</v>
      </c>
      <c r="B356" s="226" t="s">
        <v>634</v>
      </c>
      <c r="C356" s="209"/>
      <c r="D356" s="203" t="s">
        <v>633</v>
      </c>
    </row>
    <row r="357" spans="1:4" x14ac:dyDescent="0.2">
      <c r="A357" s="217" t="s">
        <v>1110</v>
      </c>
      <c r="B357" s="226" t="s">
        <v>636</v>
      </c>
      <c r="C357" s="209"/>
      <c r="D357" s="203" t="s">
        <v>635</v>
      </c>
    </row>
    <row r="358" spans="1:4" x14ac:dyDescent="0.2">
      <c r="A358" s="217" t="s">
        <v>1109</v>
      </c>
      <c r="B358" s="226" t="s">
        <v>638</v>
      </c>
      <c r="C358" s="209"/>
      <c r="D358" s="203" t="s">
        <v>637</v>
      </c>
    </row>
    <row r="359" spans="1:4" x14ac:dyDescent="0.2">
      <c r="A359" s="217" t="s">
        <v>1112</v>
      </c>
      <c r="B359" s="226" t="s">
        <v>621</v>
      </c>
      <c r="C359" s="209"/>
      <c r="D359" s="203" t="s">
        <v>620</v>
      </c>
    </row>
    <row r="360" spans="1:4" x14ac:dyDescent="0.2">
      <c r="A360" s="217" t="s">
        <v>1108</v>
      </c>
      <c r="B360" s="226" t="s">
        <v>623</v>
      </c>
      <c r="C360" s="209"/>
      <c r="D360" s="203" t="s">
        <v>622</v>
      </c>
    </row>
    <row r="361" spans="1:4" x14ac:dyDescent="0.2">
      <c r="A361" s="217" t="s">
        <v>1111</v>
      </c>
      <c r="B361" s="226" t="s">
        <v>640</v>
      </c>
      <c r="C361" s="209"/>
      <c r="D361" s="203" t="s">
        <v>639</v>
      </c>
    </row>
    <row r="362" spans="1:4" x14ac:dyDescent="0.2">
      <c r="A362" s="217" t="s">
        <v>1113</v>
      </c>
      <c r="B362" s="226" t="s">
        <v>642</v>
      </c>
      <c r="C362" s="209"/>
      <c r="D362" s="203" t="s">
        <v>641</v>
      </c>
    </row>
    <row r="363" spans="1:4" x14ac:dyDescent="0.2">
      <c r="A363" s="217" t="s">
        <v>1114</v>
      </c>
      <c r="B363" s="226" t="s">
        <v>644</v>
      </c>
      <c r="C363" s="209"/>
      <c r="D363" s="203" t="s">
        <v>643</v>
      </c>
    </row>
    <row r="364" spans="1:4" x14ac:dyDescent="0.2">
      <c r="A364" s="217" t="s">
        <v>1115</v>
      </c>
      <c r="B364" s="226" t="s">
        <v>646</v>
      </c>
      <c r="C364" s="209"/>
      <c r="D364" s="203" t="s">
        <v>645</v>
      </c>
    </row>
    <row r="365" spans="1:4" x14ac:dyDescent="0.2">
      <c r="A365" s="217" t="s">
        <v>1116</v>
      </c>
      <c r="B365" s="226" t="s">
        <v>648</v>
      </c>
      <c r="C365" s="209"/>
      <c r="D365" s="203" t="s">
        <v>647</v>
      </c>
    </row>
    <row r="366" spans="1:4" s="131" customFormat="1" x14ac:dyDescent="0.2">
      <c r="A366" s="215">
        <v>4</v>
      </c>
      <c r="B366" s="227" t="s">
        <v>649</v>
      </c>
      <c r="C366" s="210"/>
      <c r="D366" s="202"/>
    </row>
    <row r="367" spans="1:4" x14ac:dyDescent="0.2">
      <c r="A367" s="217" t="s">
        <v>764</v>
      </c>
      <c r="B367" s="226" t="s">
        <v>651</v>
      </c>
      <c r="C367" s="209"/>
      <c r="D367" s="203" t="s">
        <v>650</v>
      </c>
    </row>
    <row r="368" spans="1:4" ht="25.5" x14ac:dyDescent="0.2">
      <c r="A368" s="217" t="s">
        <v>767</v>
      </c>
      <c r="B368" s="226" t="s">
        <v>653</v>
      </c>
      <c r="C368" s="209"/>
      <c r="D368" s="203" t="s">
        <v>652</v>
      </c>
    </row>
    <row r="369" spans="1:4" x14ac:dyDescent="0.2">
      <c r="A369" s="217" t="s">
        <v>770</v>
      </c>
      <c r="B369" s="226" t="s">
        <v>655</v>
      </c>
      <c r="C369" s="209"/>
      <c r="D369" s="203" t="s">
        <v>654</v>
      </c>
    </row>
    <row r="370" spans="1:4" x14ac:dyDescent="0.2">
      <c r="A370" s="217" t="s">
        <v>773</v>
      </c>
      <c r="B370" s="226" t="s">
        <v>657</v>
      </c>
      <c r="C370" s="209"/>
      <c r="D370" s="203" t="s">
        <v>656</v>
      </c>
    </row>
    <row r="371" spans="1:4" ht="25.5" x14ac:dyDescent="0.2">
      <c r="A371" s="217" t="s">
        <v>1117</v>
      </c>
      <c r="B371" s="226" t="s">
        <v>659</v>
      </c>
      <c r="C371" s="209"/>
      <c r="D371" s="203" t="s">
        <v>658</v>
      </c>
    </row>
    <row r="372" spans="1:4" x14ac:dyDescent="0.2">
      <c r="A372" s="217" t="s">
        <v>1118</v>
      </c>
      <c r="B372" s="226" t="s">
        <v>661</v>
      </c>
      <c r="C372" s="209"/>
      <c r="D372" s="203" t="s">
        <v>660</v>
      </c>
    </row>
    <row r="373" spans="1:4" x14ac:dyDescent="0.2">
      <c r="A373" s="217" t="s">
        <v>1119</v>
      </c>
      <c r="B373" s="226" t="s">
        <v>663</v>
      </c>
      <c r="C373" s="209"/>
      <c r="D373" s="203" t="s">
        <v>662</v>
      </c>
    </row>
    <row r="374" spans="1:4" x14ac:dyDescent="0.2">
      <c r="A374" s="217" t="s">
        <v>1120</v>
      </c>
      <c r="B374" s="226" t="s">
        <v>665</v>
      </c>
      <c r="C374" s="209"/>
      <c r="D374" s="203" t="s">
        <v>664</v>
      </c>
    </row>
    <row r="375" spans="1:4" x14ac:dyDescent="0.2">
      <c r="A375" s="217" t="s">
        <v>1121</v>
      </c>
      <c r="B375" s="226" t="s">
        <v>667</v>
      </c>
      <c r="C375" s="209"/>
      <c r="D375" s="203" t="s">
        <v>666</v>
      </c>
    </row>
    <row r="376" spans="1:4" ht="25.5" x14ac:dyDescent="0.2">
      <c r="A376" s="217" t="s">
        <v>1122</v>
      </c>
      <c r="B376" s="226" t="s">
        <v>669</v>
      </c>
      <c r="C376" s="209"/>
      <c r="D376" s="203" t="s">
        <v>668</v>
      </c>
    </row>
    <row r="377" spans="1:4" x14ac:dyDescent="0.2">
      <c r="A377" s="217" t="s">
        <v>1123</v>
      </c>
      <c r="B377" s="226" t="s">
        <v>671</v>
      </c>
      <c r="C377" s="209"/>
      <c r="D377" s="203" t="s">
        <v>670</v>
      </c>
    </row>
    <row r="378" spans="1:4" x14ac:dyDescent="0.2">
      <c r="A378" s="217" t="s">
        <v>1124</v>
      </c>
      <c r="B378" s="226" t="s">
        <v>673</v>
      </c>
      <c r="C378" s="209"/>
      <c r="D378" s="203" t="s">
        <v>672</v>
      </c>
    </row>
    <row r="379" spans="1:4" x14ac:dyDescent="0.2">
      <c r="A379" s="217" t="s">
        <v>1125</v>
      </c>
      <c r="B379" s="226" t="s">
        <v>675</v>
      </c>
      <c r="C379" s="209"/>
      <c r="D379" s="203" t="s">
        <v>674</v>
      </c>
    </row>
    <row r="380" spans="1:4" x14ac:dyDescent="0.2">
      <c r="A380" s="217" t="s">
        <v>1126</v>
      </c>
      <c r="B380" s="226" t="s">
        <v>677</v>
      </c>
      <c r="C380" s="209"/>
      <c r="D380" s="203" t="s">
        <v>676</v>
      </c>
    </row>
    <row r="381" spans="1:4" x14ac:dyDescent="0.2">
      <c r="A381" s="217" t="s">
        <v>1127</v>
      </c>
      <c r="B381" s="226" t="s">
        <v>679</v>
      </c>
      <c r="C381" s="209"/>
      <c r="D381" s="203" t="s">
        <v>678</v>
      </c>
    </row>
    <row r="382" spans="1:4" x14ac:dyDescent="0.2">
      <c r="A382" s="217" t="s">
        <v>1128</v>
      </c>
      <c r="B382" s="226" t="s">
        <v>681</v>
      </c>
      <c r="C382" s="209"/>
      <c r="D382" s="203" t="s">
        <v>680</v>
      </c>
    </row>
    <row r="383" spans="1:4" x14ac:dyDescent="0.2">
      <c r="A383" s="217" t="s">
        <v>1129</v>
      </c>
      <c r="B383" s="226" t="s">
        <v>683</v>
      </c>
      <c r="C383" s="209"/>
      <c r="D383" s="203" t="s">
        <v>682</v>
      </c>
    </row>
    <row r="384" spans="1:4" x14ac:dyDescent="0.2">
      <c r="A384" s="217" t="s">
        <v>1130</v>
      </c>
      <c r="B384" s="226" t="s">
        <v>685</v>
      </c>
      <c r="C384" s="209"/>
      <c r="D384" s="203" t="s">
        <v>684</v>
      </c>
    </row>
    <row r="385" spans="1:4" x14ac:dyDescent="0.2">
      <c r="A385" s="217" t="s">
        <v>1131</v>
      </c>
      <c r="B385" s="226" t="s">
        <v>687</v>
      </c>
      <c r="C385" s="209"/>
      <c r="D385" s="203" t="s">
        <v>686</v>
      </c>
    </row>
    <row r="386" spans="1:4" x14ac:dyDescent="0.2">
      <c r="A386" s="217" t="s">
        <v>1132</v>
      </c>
      <c r="B386" s="226" t="s">
        <v>689</v>
      </c>
      <c r="C386" s="209"/>
      <c r="D386" s="203" t="s">
        <v>688</v>
      </c>
    </row>
    <row r="387" spans="1:4" x14ac:dyDescent="0.2">
      <c r="A387" s="217" t="s">
        <v>1133</v>
      </c>
      <c r="B387" s="226" t="s">
        <v>691</v>
      </c>
      <c r="C387" s="209"/>
      <c r="D387" s="203" t="s">
        <v>690</v>
      </c>
    </row>
    <row r="388" spans="1:4" x14ac:dyDescent="0.2">
      <c r="A388" s="217" t="s">
        <v>1134</v>
      </c>
      <c r="B388" s="226" t="s">
        <v>693</v>
      </c>
      <c r="C388" s="209"/>
      <c r="D388" s="203" t="s">
        <v>692</v>
      </c>
    </row>
    <row r="389" spans="1:4" x14ac:dyDescent="0.2">
      <c r="A389" s="217" t="s">
        <v>1135</v>
      </c>
      <c r="B389" s="226" t="s">
        <v>695</v>
      </c>
      <c r="C389" s="209"/>
      <c r="D389" s="203" t="s">
        <v>694</v>
      </c>
    </row>
    <row r="390" spans="1:4" x14ac:dyDescent="0.2">
      <c r="A390" s="217" t="s">
        <v>1136</v>
      </c>
      <c r="B390" s="226" t="s">
        <v>697</v>
      </c>
      <c r="C390" s="209"/>
      <c r="D390" s="203" t="s">
        <v>696</v>
      </c>
    </row>
    <row r="391" spans="1:4" x14ac:dyDescent="0.2">
      <c r="A391" s="217" t="s">
        <v>1137</v>
      </c>
      <c r="B391" s="226" t="s">
        <v>699</v>
      </c>
      <c r="C391" s="209"/>
      <c r="D391" s="203" t="s">
        <v>698</v>
      </c>
    </row>
    <row r="392" spans="1:4" x14ac:dyDescent="0.2">
      <c r="A392" s="217" t="s">
        <v>1138</v>
      </c>
      <c r="B392" s="226" t="s">
        <v>701</v>
      </c>
      <c r="C392" s="209"/>
      <c r="D392" s="203" t="s">
        <v>700</v>
      </c>
    </row>
    <row r="393" spans="1:4" x14ac:dyDescent="0.2">
      <c r="A393" s="217" t="s">
        <v>1139</v>
      </c>
      <c r="B393" s="226" t="s">
        <v>642</v>
      </c>
      <c r="C393" s="209"/>
      <c r="D393" s="203" t="s">
        <v>641</v>
      </c>
    </row>
    <row r="394" spans="1:4" x14ac:dyDescent="0.2">
      <c r="A394" s="217" t="s">
        <v>1140</v>
      </c>
      <c r="B394" s="226" t="s">
        <v>644</v>
      </c>
      <c r="C394" s="209"/>
      <c r="D394" s="203" t="s">
        <v>643</v>
      </c>
    </row>
    <row r="395" spans="1:4" x14ac:dyDescent="0.2">
      <c r="A395" s="217" t="s">
        <v>1141</v>
      </c>
      <c r="B395" s="226" t="s">
        <v>703</v>
      </c>
      <c r="C395" s="209"/>
      <c r="D395" s="203" t="s">
        <v>702</v>
      </c>
    </row>
    <row r="396" spans="1:4" x14ac:dyDescent="0.2">
      <c r="A396" s="217" t="s">
        <v>1142</v>
      </c>
      <c r="B396" s="226" t="s">
        <v>705</v>
      </c>
      <c r="C396" s="209"/>
      <c r="D396" s="203" t="s">
        <v>704</v>
      </c>
    </row>
    <row r="397" spans="1:4" x14ac:dyDescent="0.2">
      <c r="A397" s="217" t="s">
        <v>1143</v>
      </c>
      <c r="B397" s="226" t="s">
        <v>648</v>
      </c>
      <c r="C397" s="209"/>
      <c r="D397" s="203" t="s">
        <v>647</v>
      </c>
    </row>
    <row r="398" spans="1:4" x14ac:dyDescent="0.2">
      <c r="A398" s="217" t="s">
        <v>1144</v>
      </c>
      <c r="B398" s="226" t="s">
        <v>707</v>
      </c>
      <c r="C398" s="209"/>
      <c r="D398" s="203" t="s">
        <v>706</v>
      </c>
    </row>
    <row r="399" spans="1:4" x14ac:dyDescent="0.2">
      <c r="A399" s="217" t="s">
        <v>1145</v>
      </c>
      <c r="B399" s="226" t="s">
        <v>709</v>
      </c>
      <c r="C399" s="209"/>
      <c r="D399" s="203" t="s">
        <v>708</v>
      </c>
    </row>
    <row r="400" spans="1:4" ht="25.5" x14ac:dyDescent="0.2">
      <c r="A400" s="217" t="s">
        <v>1146</v>
      </c>
      <c r="B400" s="226" t="s">
        <v>711</v>
      </c>
      <c r="C400" s="214"/>
      <c r="D400" s="203" t="s">
        <v>710</v>
      </c>
    </row>
  </sheetData>
  <printOptions horizontalCentered="1"/>
  <pageMargins left="0.43307086614173229" right="0.19685039370078741" top="0.74803149606299213" bottom="0.55118110236220474" header="0" footer="0"/>
  <pageSetup paperSize="9" scale="55" fitToHeight="31" orientation="portrait" r:id="rId1"/>
  <headerFooter>
    <oddFooter>&amp;R&amp;"Verdana,Negrito itálico"&amp;10Página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9</vt:i4>
      </vt:variant>
    </vt:vector>
  </HeadingPairs>
  <TitlesOfParts>
    <vt:vector size="14" baseType="lpstr">
      <vt:lpstr>Planilha orçamentária</vt:lpstr>
      <vt:lpstr>CRONOGRAMA</vt:lpstr>
      <vt:lpstr>COMPOSIÇÃO BDI</vt:lpstr>
      <vt:lpstr>Curva ABC de serviços</vt:lpstr>
      <vt:lpstr>Relatório de fontes dos preços</vt:lpstr>
      <vt:lpstr>'COMPOSIÇÃO BDI'!Area_de_impressao</vt:lpstr>
      <vt:lpstr>CRONOGRAMA!Area_de_impressao</vt:lpstr>
      <vt:lpstr>'Curva ABC de serviços'!Area_de_impressao</vt:lpstr>
      <vt:lpstr>'Planilha orçamentária'!Area_de_impressao</vt:lpstr>
      <vt:lpstr>'Relatório de fontes dos preços'!Area_de_impressao</vt:lpstr>
      <vt:lpstr>CRONOGRAMA!Titulos_de_impressao</vt:lpstr>
      <vt:lpstr>'Curva ABC de serviços'!Titulos_de_impressao</vt:lpstr>
      <vt:lpstr>'Planilha orçamentária'!Titulos_de_impressao</vt:lpstr>
      <vt:lpstr>'Relatório de fontes dos preços'!Titulos_de_impressao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Marcos Paulo Barbosa</dc:creator>
  <cp:lastModifiedBy>Benedito da Costa Veloso Filho</cp:lastModifiedBy>
  <cp:lastPrinted>2022-09-02T17:06:25Z</cp:lastPrinted>
  <dcterms:created xsi:type="dcterms:W3CDTF">2022-07-05T17:14:56Z</dcterms:created>
  <dcterms:modified xsi:type="dcterms:W3CDTF">2022-09-16T12:31:41Z</dcterms:modified>
</cp:coreProperties>
</file>