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Gojfs01\je-drive$\SEOPR\1 - Obras\2025\Passeio Sede\Orçamento\"/>
    </mc:Choice>
  </mc:AlternateContent>
  <xr:revisionPtr revIDLastSave="0" documentId="13_ncr:1_{B5E33174-23A4-41D9-BA42-8DEB937071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lha Orçamentária" sheetId="2" r:id="rId1"/>
    <sheet name="Cronograma físico financeiro" sheetId="6" r:id="rId2"/>
    <sheet name="Composição BDI" sheetId="3" r:id="rId3"/>
    <sheet name="Relatório de fonte de preços" sheetId="4" r:id="rId4"/>
    <sheet name="Curva ABC de serviços" sheetId="5" r:id="rId5"/>
    <sheet name="Orçamento bruto orcafascio" sheetId="1" r:id="rId6"/>
  </sheets>
  <definedNames>
    <definedName name="_xlnm._FilterDatabase" localSheetId="4" hidden="1">'Curva ABC de serviços'!$A$12:$E$48</definedName>
    <definedName name="_xlnm.Print_Area" localSheetId="2">'Composição BDI'!$B$3:$D$61</definedName>
    <definedName name="_xlnm.Print_Area" localSheetId="1">'Cronograma físico financeiro'!$A$1:$I$64</definedName>
    <definedName name="_xlnm.Print_Area" localSheetId="4">'Curva ABC de serviços'!$A$1:$E$56</definedName>
    <definedName name="_xlnm.Print_Area" localSheetId="0">'Planilha Orçamentária'!$A$1:$Q$64</definedName>
    <definedName name="_xlnm.Print_Area" localSheetId="3">'Relatório de fonte de preços'!$B$1:$D$60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2" l="1"/>
  <c r="H39" i="2"/>
  <c r="L39" i="2"/>
  <c r="K39" i="2"/>
  <c r="J45" i="2"/>
  <c r="K45" i="2"/>
  <c r="L45" i="2"/>
  <c r="J46" i="2"/>
  <c r="K46" i="2"/>
  <c r="J47" i="2"/>
  <c r="K47" i="2"/>
  <c r="L47" i="2" s="1"/>
  <c r="J48" i="2"/>
  <c r="K48" i="2"/>
  <c r="J49" i="2"/>
  <c r="K49" i="2"/>
  <c r="L49" i="2" s="1"/>
  <c r="J50" i="2"/>
  <c r="K50" i="2"/>
  <c r="L50" i="2" s="1"/>
  <c r="J51" i="2"/>
  <c r="K51" i="2"/>
  <c r="L51" i="2" s="1"/>
  <c r="J52" i="2"/>
  <c r="K52" i="2"/>
  <c r="L52" i="2" s="1"/>
  <c r="J53" i="2"/>
  <c r="K53" i="2"/>
  <c r="L53" i="2"/>
  <c r="D54" i="3"/>
  <c r="D41" i="3"/>
  <c r="D36" i="3"/>
  <c r="D29" i="3"/>
  <c r="J15" i="2"/>
  <c r="J38" i="2"/>
  <c r="K38" i="2"/>
  <c r="J40" i="2"/>
  <c r="K40" i="2"/>
  <c r="J41" i="2"/>
  <c r="K41" i="2"/>
  <c r="J42" i="2"/>
  <c r="K42" i="2"/>
  <c r="J32" i="2"/>
  <c r="K32" i="2"/>
  <c r="J33" i="2"/>
  <c r="K33" i="2"/>
  <c r="J34" i="2"/>
  <c r="K34" i="2"/>
  <c r="J35" i="2"/>
  <c r="K35" i="2"/>
  <c r="J21" i="2"/>
  <c r="K21" i="2"/>
  <c r="J22" i="2"/>
  <c r="K22" i="2"/>
  <c r="J23" i="2"/>
  <c r="K23" i="2"/>
  <c r="J24" i="2"/>
  <c r="K24" i="2"/>
  <c r="J25" i="2"/>
  <c r="K25" i="2"/>
  <c r="J26" i="2"/>
  <c r="K26" i="2"/>
  <c r="J27" i="2"/>
  <c r="K27" i="2"/>
  <c r="J28" i="2"/>
  <c r="K28" i="2"/>
  <c r="J29" i="2"/>
  <c r="K29" i="2"/>
  <c r="J16" i="2"/>
  <c r="K16" i="2"/>
  <c r="L16" i="2" s="1"/>
  <c r="J17" i="2"/>
  <c r="K17" i="2"/>
  <c r="J18" i="2"/>
  <c r="K18" i="2"/>
  <c r="K55" i="2"/>
  <c r="J55" i="2"/>
  <c r="K44" i="2"/>
  <c r="J44" i="2"/>
  <c r="K37" i="2"/>
  <c r="J37" i="2"/>
  <c r="K31" i="2"/>
  <c r="J31" i="2"/>
  <c r="K20" i="2"/>
  <c r="J20" i="2"/>
  <c r="K15" i="2"/>
  <c r="L46" i="2" l="1"/>
  <c r="L48" i="2"/>
  <c r="L42" i="2"/>
  <c r="L34" i="2"/>
  <c r="L32" i="2"/>
  <c r="L22" i="2"/>
  <c r="L17" i="2"/>
  <c r="L28" i="2"/>
  <c r="L38" i="2"/>
  <c r="L18" i="2"/>
  <c r="L33" i="2"/>
  <c r="L23" i="2"/>
  <c r="L29" i="2"/>
  <c r="L41" i="2"/>
  <c r="L40" i="2"/>
  <c r="L35" i="2"/>
  <c r="L25" i="2"/>
  <c r="L27" i="2"/>
  <c r="L21" i="2"/>
  <c r="L24" i="2"/>
  <c r="L26" i="2"/>
  <c r="L31" i="2"/>
  <c r="L55" i="2"/>
  <c r="L20" i="2"/>
  <c r="L37" i="2"/>
  <c r="L44" i="2"/>
  <c r="L15" i="2"/>
  <c r="J56" i="2"/>
  <c r="L47" i="3" s="1"/>
  <c r="K56" i="2"/>
  <c r="L56" i="2" l="1"/>
  <c r="L46" i="3" s="1"/>
  <c r="L48" i="3" s="1"/>
  <c r="L50" i="3" s="1"/>
  <c r="D47" i="3" s="1"/>
  <c r="D49" i="3" s="1"/>
  <c r="D55" i="3" s="1"/>
  <c r="Q3" i="2" s="1"/>
  <c r="N39" i="2" l="1"/>
  <c r="P39" i="2"/>
  <c r="Q39" i="2"/>
  <c r="C39" i="6" s="1"/>
  <c r="N53" i="2"/>
  <c r="N46" i="2"/>
  <c r="N50" i="2"/>
  <c r="N45" i="2"/>
  <c r="N49" i="2"/>
  <c r="N51" i="2"/>
  <c r="P45" i="2"/>
  <c r="P49" i="2"/>
  <c r="P53" i="2"/>
  <c r="N48" i="2"/>
  <c r="N52" i="2"/>
  <c r="P48" i="2"/>
  <c r="P52" i="2"/>
  <c r="N47" i="2"/>
  <c r="Q50" i="2"/>
  <c r="C50" i="6" s="1"/>
  <c r="F50" i="6" s="1"/>
  <c r="P46" i="2"/>
  <c r="P47" i="2"/>
  <c r="Q45" i="2"/>
  <c r="C45" i="6" s="1"/>
  <c r="Q53" i="2"/>
  <c r="C53" i="6" s="1"/>
  <c r="Q48" i="2"/>
  <c r="C48" i="6" s="1"/>
  <c r="F48" i="6" s="1"/>
  <c r="Q47" i="2"/>
  <c r="C47" i="6" s="1"/>
  <c r="F47" i="6" s="1"/>
  <c r="P51" i="2"/>
  <c r="Q51" i="2"/>
  <c r="C51" i="6" s="1"/>
  <c r="F51" i="6" s="1"/>
  <c r="P50" i="2"/>
  <c r="Q46" i="2"/>
  <c r="C46" i="6" s="1"/>
  <c r="Q52" i="2"/>
  <c r="C52" i="6" s="1"/>
  <c r="Q49" i="2"/>
  <c r="C49" i="6" s="1"/>
  <c r="F49" i="6" s="1"/>
  <c r="N21" i="2"/>
  <c r="N37" i="2"/>
  <c r="P24" i="2"/>
  <c r="P41" i="2"/>
  <c r="P25" i="2"/>
  <c r="N16" i="2"/>
  <c r="P37" i="2"/>
  <c r="N34" i="2"/>
  <c r="Q17" i="2"/>
  <c r="C17" i="6" s="1"/>
  <c r="P32" i="2"/>
  <c r="P38" i="2"/>
  <c r="N38" i="2"/>
  <c r="P18" i="2"/>
  <c r="P20" i="2"/>
  <c r="Q22" i="2"/>
  <c r="C22" i="6" s="1"/>
  <c r="P31" i="2"/>
  <c r="P21" i="2"/>
  <c r="P33" i="2"/>
  <c r="P35" i="2"/>
  <c r="N35" i="2"/>
  <c r="P15" i="2"/>
  <c r="Q32" i="2"/>
  <c r="C32" i="6" s="1"/>
  <c r="Q27" i="2"/>
  <c r="C27" i="6" s="1"/>
  <c r="N27" i="2"/>
  <c r="P23" i="2"/>
  <c r="N23" i="2"/>
  <c r="P40" i="2"/>
  <c r="N40" i="2"/>
  <c r="Q23" i="2"/>
  <c r="C23" i="6" s="1"/>
  <c r="Q38" i="2"/>
  <c r="C38" i="6" s="1"/>
  <c r="Q25" i="2"/>
  <c r="C25" i="6" s="1"/>
  <c r="Q37" i="2"/>
  <c r="C37" i="6" s="1"/>
  <c r="Q31" i="2"/>
  <c r="C31" i="6" s="1"/>
  <c r="Q33" i="2"/>
  <c r="C33" i="6" s="1"/>
  <c r="Q40" i="2"/>
  <c r="C40" i="6" s="1"/>
  <c r="P34" i="2"/>
  <c r="Q44" i="2"/>
  <c r="C44" i="6" s="1"/>
  <c r="P26" i="2"/>
  <c r="Q41" i="2"/>
  <c r="C41" i="6" s="1"/>
  <c r="N29" i="2"/>
  <c r="N33" i="2"/>
  <c r="N28" i="2"/>
  <c r="P17" i="2"/>
  <c r="N25" i="2"/>
  <c r="N15" i="2"/>
  <c r="N41" i="2"/>
  <c r="Q34" i="2"/>
  <c r="C34" i="6" s="1"/>
  <c r="P28" i="2"/>
  <c r="Q18" i="2"/>
  <c r="C18" i="6" s="1"/>
  <c r="P55" i="2"/>
  <c r="N32" i="2"/>
  <c r="N24" i="2"/>
  <c r="Q29" i="2"/>
  <c r="C29" i="6" s="1"/>
  <c r="Q15" i="2"/>
  <c r="C15" i="6" s="1"/>
  <c r="N44" i="2"/>
  <c r="Q26" i="2"/>
  <c r="C26" i="6" s="1"/>
  <c r="P16" i="2"/>
  <c r="Q21" i="2"/>
  <c r="C21" i="6" s="1"/>
  <c r="P42" i="2"/>
  <c r="Q42" i="2"/>
  <c r="C42" i="6" s="1"/>
  <c r="Q55" i="2"/>
  <c r="C55" i="6" s="1"/>
  <c r="N55" i="2"/>
  <c r="N26" i="2"/>
  <c r="Q16" i="2"/>
  <c r="C16" i="6" s="1"/>
  <c r="N42" i="2"/>
  <c r="P22" i="2"/>
  <c r="Q28" i="2"/>
  <c r="C28" i="6" s="1"/>
  <c r="Q35" i="2"/>
  <c r="C35" i="6" s="1"/>
  <c r="Q24" i="2"/>
  <c r="C24" i="6" s="1"/>
  <c r="N17" i="2"/>
  <c r="N13" i="2"/>
  <c r="P29" i="2"/>
  <c r="P27" i="2"/>
  <c r="P44" i="2"/>
  <c r="N31" i="2"/>
  <c r="Q20" i="2"/>
  <c r="C20" i="6" s="1"/>
  <c r="N20" i="2"/>
  <c r="N18" i="2"/>
  <c r="N22" i="2"/>
  <c r="F19" i="2" l="1"/>
  <c r="C19" i="6" s="1"/>
  <c r="N56" i="2"/>
  <c r="F54" i="2"/>
  <c r="C54" i="6" s="1"/>
  <c r="Q56" i="2"/>
  <c r="Q6" i="2" s="1"/>
  <c r="F31" i="6"/>
  <c r="F36" i="2"/>
  <c r="C36" i="6" s="1"/>
  <c r="P56" i="2"/>
  <c r="Q5" i="2" s="1"/>
  <c r="F15" i="6"/>
  <c r="F14" i="2"/>
  <c r="C14" i="6" s="1"/>
  <c r="F30" i="2"/>
  <c r="C30" i="6" s="1"/>
  <c r="F43" i="2"/>
  <c r="C43" i="6" s="1"/>
  <c r="D23" i="5" l="1"/>
  <c r="D43" i="5"/>
  <c r="D19" i="5"/>
  <c r="D17" i="5"/>
  <c r="D40" i="5"/>
  <c r="D41" i="5"/>
  <c r="D42" i="5"/>
  <c r="D29" i="5"/>
  <c r="D34" i="5"/>
  <c r="D44" i="5"/>
  <c r="D45" i="5"/>
  <c r="D35" i="5"/>
  <c r="D14" i="5"/>
  <c r="D20" i="5"/>
  <c r="D31" i="5"/>
  <c r="D25" i="5"/>
  <c r="D33" i="5"/>
  <c r="D48" i="5"/>
  <c r="D15" i="5"/>
  <c r="D36" i="5"/>
  <c r="D27" i="5"/>
  <c r="D22" i="5"/>
  <c r="D18" i="5"/>
  <c r="D24" i="5"/>
  <c r="D37" i="5"/>
  <c r="D38" i="5"/>
  <c r="D39" i="5"/>
  <c r="D30" i="5"/>
  <c r="D13" i="5"/>
  <c r="E13" i="5" s="1"/>
  <c r="E14" i="5" s="1"/>
  <c r="E15" i="5" s="1"/>
  <c r="E16" i="5" s="1"/>
  <c r="E17" i="5" s="1"/>
  <c r="D32" i="5"/>
  <c r="D26" i="5"/>
  <c r="D21" i="5"/>
  <c r="D28" i="5"/>
  <c r="D16" i="5"/>
  <c r="D47" i="5"/>
  <c r="D46" i="5"/>
  <c r="C56" i="6"/>
  <c r="Q4" i="2"/>
  <c r="F26" i="6"/>
  <c r="F41" i="6"/>
  <c r="F22" i="6"/>
  <c r="F21" i="6"/>
  <c r="F46" i="6"/>
  <c r="F24" i="6"/>
  <c r="F39" i="6"/>
  <c r="F32" i="6"/>
  <c r="F37" i="6"/>
  <c r="F40" i="6"/>
  <c r="F27" i="6"/>
  <c r="F23" i="6"/>
  <c r="F18" i="6"/>
  <c r="F20" i="6"/>
  <c r="F28" i="6"/>
  <c r="F17" i="6"/>
  <c r="F33" i="6"/>
  <c r="F44" i="6"/>
  <c r="F34" i="6"/>
  <c r="F52" i="6"/>
  <c r="F25" i="6"/>
  <c r="F45" i="6"/>
  <c r="F55" i="6"/>
  <c r="F42" i="6"/>
  <c r="F29" i="6"/>
  <c r="F16" i="6"/>
  <c r="F53" i="6"/>
  <c r="F35" i="6"/>
  <c r="F38" i="6"/>
  <c r="E18" i="5" l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F36" i="6"/>
  <c r="E36" i="6" s="1"/>
  <c r="F43" i="6"/>
  <c r="E43" i="6" s="1"/>
  <c r="F14" i="6"/>
  <c r="E14" i="6" s="1"/>
  <c r="F54" i="6"/>
  <c r="F30" i="6"/>
  <c r="E30" i="6" s="1"/>
  <c r="C57" i="6"/>
  <c r="I56" i="6"/>
  <c r="F19" i="6"/>
  <c r="E19" i="6" s="1"/>
  <c r="E54" i="6" l="1"/>
  <c r="F56" i="6"/>
  <c r="I57" i="6" s="1"/>
  <c r="H56" i="6"/>
  <c r="E56" i="6"/>
  <c r="F57" i="6"/>
  <c r="H57" i="6" l="1"/>
  <c r="E57" i="6"/>
</calcChain>
</file>

<file path=xl/sharedStrings.xml><?xml version="1.0" encoding="utf-8"?>
<sst xmlns="http://schemas.openxmlformats.org/spreadsheetml/2006/main" count="812" uniqueCount="325">
  <si>
    <t>Obra</t>
  </si>
  <si>
    <t>Bancos</t>
  </si>
  <si>
    <t>B.D.I.</t>
  </si>
  <si>
    <t>Encargos Sociais</t>
  </si>
  <si>
    <t>0,0%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</si>
  <si>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</si>
  <si>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</si>
  <si>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</si>
  <si>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</si>
  <si>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</si>
  <si>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</si>
  <si>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</si>
  <si>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</si>
  <si>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</si>
  <si>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</si>
  <si>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</si>
  <si>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</si>
  <si>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</si>
  <si>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</si>
  <si>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Serviços iniciais e administração da obra</t>
  </si>
  <si>
    <t xml:space="preserve"> 1.1 </t>
  </si>
  <si>
    <t xml:space="preserve"> 030105 </t>
  </si>
  <si>
    <t>AGETOP CIVIL</t>
  </si>
  <si>
    <t>m³</t>
  </si>
  <si>
    <t xml:space="preserve"> 1.2 </t>
  </si>
  <si>
    <t>SINAPI</t>
  </si>
  <si>
    <t xml:space="preserve"> 1.3 </t>
  </si>
  <si>
    <t>M</t>
  </si>
  <si>
    <t xml:space="preserve"> 1.4 </t>
  </si>
  <si>
    <t xml:space="preserve"> 00002707 </t>
  </si>
  <si>
    <t>H</t>
  </si>
  <si>
    <t xml:space="preserve"> 00040818 </t>
  </si>
  <si>
    <t>MES</t>
  </si>
  <si>
    <t>m²</t>
  </si>
  <si>
    <t xml:space="preserve"> Decisão Plenária nº 1.457 CREA-GO </t>
  </si>
  <si>
    <t>Próprio</t>
  </si>
  <si>
    <t>Anotação de Responsabilidade Técnica no CREA-GO</t>
  </si>
  <si>
    <t>un</t>
  </si>
  <si>
    <t xml:space="preserve"> 2 </t>
  </si>
  <si>
    <t>Demolições e retiradas</t>
  </si>
  <si>
    <t xml:space="preserve"> 2.1 </t>
  </si>
  <si>
    <t xml:space="preserve"> 2.2 </t>
  </si>
  <si>
    <t xml:space="preserve"> 2.3 </t>
  </si>
  <si>
    <t xml:space="preserve"> 2.4 </t>
  </si>
  <si>
    <t xml:space="preserve"> 2.5 </t>
  </si>
  <si>
    <t xml:space="preserve"> 020109 </t>
  </si>
  <si>
    <t xml:space="preserve"> 2.6 </t>
  </si>
  <si>
    <t xml:space="preserve"> 2.7 </t>
  </si>
  <si>
    <t xml:space="preserve"> 2.8 </t>
  </si>
  <si>
    <t xml:space="preserve"> 2.9 </t>
  </si>
  <si>
    <t>UN</t>
  </si>
  <si>
    <t xml:space="preserve"> 2.10 </t>
  </si>
  <si>
    <t xml:space="preserve"> 3 </t>
  </si>
  <si>
    <t xml:space="preserve"> 3.1 </t>
  </si>
  <si>
    <t xml:space="preserve"> 3.2 </t>
  </si>
  <si>
    <t xml:space="preserve"> 3.3 </t>
  </si>
  <si>
    <t xml:space="preserve"> 3.4 </t>
  </si>
  <si>
    <t xml:space="preserve"> 3.5 </t>
  </si>
  <si>
    <t xml:space="preserve"> 4 </t>
  </si>
  <si>
    <t xml:space="preserve"> 4.1 </t>
  </si>
  <si>
    <t xml:space="preserve"> 4.2 </t>
  </si>
  <si>
    <t xml:space="preserve"> 4.3 </t>
  </si>
  <si>
    <t xml:space="preserve"> 4.4 </t>
  </si>
  <si>
    <t xml:space="preserve"> 4.5 </t>
  </si>
  <si>
    <t xml:space="preserve"> 4.6 </t>
  </si>
  <si>
    <t xml:space="preserve"> 5 </t>
  </si>
  <si>
    <t xml:space="preserve"> 5.1 </t>
  </si>
  <si>
    <t xml:space="preserve"> 5.2 </t>
  </si>
  <si>
    <t xml:space="preserve"> 5.3 </t>
  </si>
  <si>
    <t xml:space="preserve"> 5.4 </t>
  </si>
  <si>
    <t xml:space="preserve"> 5.5 </t>
  </si>
  <si>
    <t xml:space="preserve"> 6 </t>
  </si>
  <si>
    <t xml:space="preserve"> 6.1 </t>
  </si>
  <si>
    <t xml:space="preserve"> 6.2 </t>
  </si>
  <si>
    <t>m</t>
  </si>
  <si>
    <t>SBC</t>
  </si>
  <si>
    <t>Totais -&gt;</t>
  </si>
  <si>
    <t>Total sem BDI</t>
  </si>
  <si>
    <t>Total do BDI</t>
  </si>
  <si>
    <t>Total Geral</t>
  </si>
  <si>
    <t>_______________________________________________________________
Matheus Ogawa
Setor de Engenharia</t>
  </si>
  <si>
    <t xml:space="preserve">Prazo: </t>
  </si>
  <si>
    <t>JUSTIÇA ELEITORAL</t>
  </si>
  <si>
    <t>Taxa BDI:</t>
  </si>
  <si>
    <t>Tribunal Regional Eleitoral de Goiás</t>
  </si>
  <si>
    <t>Preço material:</t>
  </si>
  <si>
    <t>Preço mão de obra:</t>
  </si>
  <si>
    <t>Preço total da obra:</t>
  </si>
  <si>
    <t>PLANILHA ORÇAMENTÁRIA DE OBRA</t>
  </si>
  <si>
    <t>CÓDIGO</t>
  </si>
  <si>
    <t>DESCRIÇÃO</t>
  </si>
  <si>
    <t>UNIDADE</t>
  </si>
  <si>
    <t>QUANT.</t>
  </si>
  <si>
    <t>PREÇO UNITÁRIO (R$)</t>
  </si>
  <si>
    <t>PREÇO TOTAL (R$)</t>
  </si>
  <si>
    <t>BDI</t>
  </si>
  <si>
    <t xml:space="preserve">PREÇO FINAL  (R$) </t>
  </si>
  <si>
    <t>M.O.</t>
  </si>
  <si>
    <t xml:space="preserve">Material </t>
  </si>
  <si>
    <t>TOTAL GERAL</t>
  </si>
  <si>
    <t>DECLARAÇÃO: Declaramos, em relação à planilha orçamentária apresentada, haver compatibilidade entre quantitativos e custos constantes na referida planilha com os quantitativos do projeto de engenharia e os custos do SINAPI ou do previsto no Art. 2º da Resolução nº 114/2010 do Conselho Nacional de Justiça.</t>
  </si>
  <si>
    <t>Responsável Técnico</t>
  </si>
  <si>
    <t>Analista Judiciário</t>
  </si>
  <si>
    <t>Eng. Civil Matheus de Oliveira Afonso Ogawa</t>
  </si>
  <si>
    <t>CREA nº 1014411882D-GO</t>
  </si>
  <si>
    <t xml:space="preserve"> 1.3</t>
  </si>
  <si>
    <t xml:space="preserve"> 1.4</t>
  </si>
  <si>
    <t xml:space="preserve"> 2.3</t>
  </si>
  <si>
    <t xml:space="preserve"> 2.4</t>
  </si>
  <si>
    <t xml:space="preserve"> 2.5</t>
  </si>
  <si>
    <t xml:space="preserve"> 2.6</t>
  </si>
  <si>
    <t xml:space="preserve"> 2.7</t>
  </si>
  <si>
    <t xml:space="preserve"> 2.8</t>
  </si>
  <si>
    <t xml:space="preserve"> 2.9</t>
  </si>
  <si>
    <t xml:space="preserve"> 2.10</t>
  </si>
  <si>
    <t xml:space="preserve"> 6.1</t>
  </si>
  <si>
    <t xml:space="preserve"> 6.3</t>
  </si>
  <si>
    <t xml:space="preserve"> 6.4</t>
  </si>
  <si>
    <t>DEMONSTRATIVO DO B.D.I.</t>
  </si>
  <si>
    <t xml:space="preserve">    % INCIDENTE</t>
  </si>
  <si>
    <t>1</t>
  </si>
  <si>
    <t>ADMINISTRACAO CENTRAL  (AC)</t>
  </si>
  <si>
    <t>1.1</t>
  </si>
  <si>
    <t>FOLHA DE PAGAMENTO E ENCARGOS SOCIAIS</t>
  </si>
  <si>
    <t>1.1.1</t>
  </si>
  <si>
    <t>Diretoria incl. secretarias</t>
  </si>
  <si>
    <t>1.1.2</t>
  </si>
  <si>
    <t>Depto. de Suprimentos e Compras</t>
  </si>
  <si>
    <t>1.1.3</t>
  </si>
  <si>
    <t>Depto. Finan. incl. tesouraria/contabilidade</t>
  </si>
  <si>
    <t>1.1.4</t>
  </si>
  <si>
    <t>Depto. Juridico</t>
  </si>
  <si>
    <t>1.1.5</t>
  </si>
  <si>
    <t>Depto. Planejamento e Orcamento</t>
  </si>
  <si>
    <t>1.1.6</t>
  </si>
  <si>
    <t>Depto. Administrativo</t>
  </si>
  <si>
    <t>1.2</t>
  </si>
  <si>
    <t>INSTALACOES E DESPESAS DIVERSAS</t>
  </si>
  <si>
    <t>1.2.1</t>
  </si>
  <si>
    <t>Taxa de condominio do predio do escritorio</t>
  </si>
  <si>
    <t>1.2.2</t>
  </si>
  <si>
    <t>Seguro do escritorio do deposito</t>
  </si>
  <si>
    <t>1.2.3</t>
  </si>
  <si>
    <t>Moveis e Utensilios</t>
  </si>
  <si>
    <t>1.2.4</t>
  </si>
  <si>
    <t>Taxas e licencas de funcionamento</t>
  </si>
  <si>
    <t>1.2.5</t>
  </si>
  <si>
    <t>Material de consumo (Escrit./limpeza/higiene)</t>
  </si>
  <si>
    <t>1.2.6</t>
  </si>
  <si>
    <t>Consumo de energia</t>
  </si>
  <si>
    <t>1.2.7</t>
  </si>
  <si>
    <t>Despesas com telefone</t>
  </si>
  <si>
    <t>SUB-TOTAL  (AC) ......................................</t>
  </si>
  <si>
    <t>DESPESAS DIVERSAS</t>
  </si>
  <si>
    <t>2.1</t>
  </si>
  <si>
    <t>Riscos e Imprevistos ( R )</t>
  </si>
  <si>
    <t>2.2</t>
  </si>
  <si>
    <t>Garantia de obra (G)</t>
  </si>
  <si>
    <t>2.3</t>
  </si>
  <si>
    <t>Seguros (S)</t>
  </si>
  <si>
    <t>SUB-TOTAL......................................</t>
  </si>
  <si>
    <t>DESPESAS FINANCEIRAS  (DF)</t>
  </si>
  <si>
    <t>3.1</t>
  </si>
  <si>
    <t>Despesas financeira</t>
  </si>
  <si>
    <t>IMPOSTOS E TAXAS  (I)</t>
  </si>
  <si>
    <t>4.1</t>
  </si>
  <si>
    <t>PIS</t>
  </si>
  <si>
    <t>CÁLCULO ISS</t>
  </si>
  <si>
    <t>4.2</t>
  </si>
  <si>
    <t>COFINS</t>
  </si>
  <si>
    <t>VALOR TOTAL OBRA SEM BDI</t>
  </si>
  <si>
    <t>4.3</t>
  </si>
  <si>
    <t>Imposto sobre serviços - ISS</t>
  </si>
  <si>
    <t>VALOR TOTAL MÃO DE OBRA SEM BDI</t>
  </si>
  <si>
    <t>4.4</t>
  </si>
  <si>
    <t>CPRB (conf. Acórdão TCU nº 2293/2013-Plenário)</t>
  </si>
  <si>
    <t>PERCENTUAL DE MÃO DE OBRA:</t>
  </si>
  <si>
    <t>SUB-TOTAL  (I) ......................................</t>
  </si>
  <si>
    <t>ALÍQUOTA MUNICÍPIO GYN</t>
  </si>
  <si>
    <t>PERCENTUAL ISS</t>
  </si>
  <si>
    <t>LUCRO OU BONIFICACAO   (L)</t>
  </si>
  <si>
    <t>5.1</t>
  </si>
  <si>
    <t>Remuneração bruta do construtor</t>
  </si>
  <si>
    <t>LOCAL: Praça Cívica, nº300 - Setor Central - Goiânia-GO</t>
  </si>
  <si>
    <t>ORÇAMENTO - RELATÓRIO DE FONTES DOS PREÇOS</t>
  </si>
  <si>
    <t>BANCO</t>
  </si>
  <si>
    <t>ORÇAMENTO - CURVA ABC DE SERVIÇOS</t>
  </si>
  <si>
    <t>PREÇO</t>
  </si>
  <si>
    <t>PARTICIPAÇÃO</t>
  </si>
  <si>
    <t>CUMULATIVO</t>
  </si>
  <si>
    <t>%</t>
  </si>
  <si>
    <t>VALOR DO ITEM R$</t>
  </si>
  <si>
    <t>% a executar</t>
  </si>
  <si>
    <t>Valor (R$)</t>
  </si>
  <si>
    <t>Total acumulado</t>
  </si>
  <si>
    <t>Total por etapa</t>
  </si>
  <si>
    <t>Goiânia, 02 de setembro de 2025.</t>
  </si>
  <si>
    <t>30 dias</t>
  </si>
  <si>
    <t>Movimentação de terra/Preparação da base</t>
  </si>
  <si>
    <t>Pavimentação</t>
  </si>
  <si>
    <t>Guias/Canteiros/Área verde</t>
  </si>
  <si>
    <t>ENGENHEIRO CIVIL DE OBRA PLENO (HORISTA)</t>
  </si>
  <si>
    <t>ENCARREGADO GERAL DE OBRAS (MENSALISTA)</t>
  </si>
  <si>
    <t>FORNECIMENTO E INSTALAÇÃO DE PLACA DE OBRA COM CHAPA GALVANIZADA E ESTRUTURA DE MADEIRA. AF_03/2022_PS</t>
  </si>
  <si>
    <t xml:space="preserve">FORNECIMENTO E INSTALAÇÃO DE PLACA DE OBRA COM CHAPA GALVANIZADA E ESTRUTURA DE MADEIRA. </t>
  </si>
  <si>
    <t>DEMOLIÇÃO MANUAL MEIO FIO SEM REAPROVEITAMENTO COM TRANSPORTE ATÉ CAÇAMBA E CARGA</t>
  </si>
  <si>
    <t>DEMOLIÇÃO MANUAL DE PISO EM LADRILHO HIDRAULICO COM TRANSPORTE ATE CAÇAMBA E CARGA</t>
  </si>
  <si>
    <t>DEMOLIÇÃO MANUAL DE PISO CIMENTICIO SOBRE LASTRO DE CONCRETO COM TRANSPORTE ATE CAÇAMBA E CARGA</t>
  </si>
  <si>
    <t>DEMOLIÇÃO MANUAL EM CONCRETO SIMPLES COM TRANSPORTE ATÉ CAÇAMBA E CARGA</t>
  </si>
  <si>
    <t>CORTE RASO E RECORTE DE ÁRVORE COM DIÂMETRO DE TRONCO MAIOR OU IGUAL A 0,40 M E MENOR QUE 0,60 M. AF_03/2024</t>
  </si>
  <si>
    <t>REMOÇÃO DE RAÍZES REMANESCENTES DE TRONCO DE ÁRVORE COM DIÂMETRO MAIOR OU IGUAL A 0,40 M E MENOR QUE 0,60 M. AF_03/2024</t>
  </si>
  <si>
    <t>REMOCAO POSTE METALICO ENGT TERRA ATE 4M C/E S/ REAPROVEIT.</t>
  </si>
  <si>
    <t>REMOCAO POSTE CONCRETO ENGAT.TERRA DE 7A9M C/E S/REAPROVEIT.</t>
  </si>
  <si>
    <t>LIMPEZA MANUAL DE VEGETAÇÃO EM TERRENO COM ENXADA. AF_03/2024</t>
  </si>
  <si>
    <t>TRANSPORTE DE ENTULHO EM CAÇAMBA ESTACIONÁRIA  INCLUSO A CARGA MANUAL</t>
  </si>
  <si>
    <t xml:space="preserve">CORTE RASO E RECORTE DE ÁRVORE COM DIÂMETRO DE TRONCO MAIOR OU IGUAL A 0,40 M E MENOR QUE 0,60 M. </t>
  </si>
  <si>
    <t xml:space="preserve">REMOÇÃO DE RAÍZES REMANESCENTES DE TRONCO DE ÁRVORE COM DIÂMETRO MAIOR OU IGUAL A 0,40 M E MENOR QUE 0,60 M. </t>
  </si>
  <si>
    <t xml:space="preserve">LIMPEZA MANUAL DE VEGETAÇÃO EM TERRENO COM ENXADA. </t>
  </si>
  <si>
    <t>ESCAVACAO MANUAL TERRENO 1a CATEGORIA</t>
  </si>
  <si>
    <t>ATERRO SIMPLES COMPACTADO MEIO MANUAL</t>
  </si>
  <si>
    <t>COMPACTAÇÃO MECÂNICA DE SOLO PARA EXECUÇÃO DE RADIER, PISO DE CONCRETO OU LAJE SOBRE SOLO, COM COMPACTADOR DE SOLOS A PERCUSSÃO. AF_09/2021</t>
  </si>
  <si>
    <t>LASTRO COM MATERIAL GRANULAR (PEDRA BRITADA N.1 E PEDRA BRITADA N.2), APLICADO EM PISOS OU LAJES SOBRE SOLO, ESPESSURA DE *10 CM*. AF_01/2024</t>
  </si>
  <si>
    <t>TRANSPORTE COM CAMINHÃO BASCULANTE DE 10 M³, EM VIA URBANA PAVIMENTADA, DMT ATÉ 30 KM (UNIDADE: M3XKM). AF_07/2020</t>
  </si>
  <si>
    <t>M3XKM</t>
  </si>
  <si>
    <t xml:space="preserve">COMPACTAÇÃO MECÂNICA DE SOLO COM COMPACTADOR DE SOLOS A PERCUSSÃO. </t>
  </si>
  <si>
    <t>LASTRO COM MATERIAL GRANULAR (PEDRA BRITADA N.1), APLICADO SOBRE SOLO, ESPESSURA DE *10 CM*.</t>
  </si>
  <si>
    <t>EXECUÇÃO DE PASSEIO (CALÇADA) OU PISO DE CONCRETO COM CONCRETO MOLDADO IN LOCO, USINADO, ACABAMENTO CONVENCIONAL, ESPESSURA 8 CM, ARMADO. AF_08/2022</t>
  </si>
  <si>
    <t>EXECUÇÃO DE PASSEIO (CALÇADA) OU PISO DE CONCRETO COM CONCRETO MOLDADO IN LOCO, USINADO, ACABAMENTO CONVENCIONAL, ESPESSURA 6 CM, ARMADO. AF_08/2022</t>
  </si>
  <si>
    <t>Piso em Ladrilho Hidráulico aplicado em ambientes externos - conforme projeto</t>
  </si>
  <si>
    <t>PISO PODOTÁTIL DE ALERTA OU DIRECIONAL, DE CONCRETO, ASSENTADO SOBRE ARGAMASSA. AF_03/2024</t>
  </si>
  <si>
    <t>PISO PODOTÁTIL DE ALERTA OU DIRECIONAL, DE BORRACHA, ASSENTADO SOBRE ARGAMASSA. AF_05/2020</t>
  </si>
  <si>
    <t>EXECUÇÃO DE PASSEIO (CALÇADA) COM CONCRETO MOLDADO IN LOCO, USINADO, ACABAMENTO CONVENCIONAL, ESPESSURA 8 CM, ARMADO.</t>
  </si>
  <si>
    <t>EXECUÇÃO DE PASSEIO (CALÇADA) COM CONCRETO MOLDADO IN LOCO, USINADO, ACABAMENTO CONVENCIONAL, ESPESSURA 6 CM, ARMADO.</t>
  </si>
  <si>
    <t xml:space="preserve">PISO PODOTÁTIL DE ALERTA OU DIRECIONAL, DE CONCRETO, ASSENTADO SOBRE ARGAMASSA. </t>
  </si>
  <si>
    <t xml:space="preserve">PISO PODOTÁTIL DE ALERTA OU DIRECIONAL, DE BORRACHA, ASSENTADO SOBRE ARGAMASSA. </t>
  </si>
  <si>
    <t>ASSENTAMENTO DE GUIA (MEIO-FIO) EM TRECHO RETO, CONFECCIONADA EM CONCRETO PRÉ-FABRICADO, DIMENSÕES 100X15X13X20 CM (COMPRIMENTO X BASE INFERIOR X BASE SUPERIOR X ALTURA). AF_01/2024</t>
  </si>
  <si>
    <t>ASSENTAMENTO DE GUIA (MEIO-FIO) EM TRECHO CURVO, CONFECCIONADA EM CONCRETO PRÉ-FABRICADO, DIMENSÕES 100X15X13X20 CM (COMPRIMENTO X BASE INFERIOR X BASE SUPERIOR X ALTURA). AF_01/2024</t>
  </si>
  <si>
    <t>GUIA (MEIO-FIO) CONCRETO, MOLDADA IN LOCO EM TRECHO RETO COM EXTRUSORA, 13 CM BASE X 22 CM ALTURA. AF_01/2024</t>
  </si>
  <si>
    <t>GUIA (MEIO-FIO) CONCRETO, MOLDADA IN LOCO EM TRECHO CURVO COM EXTRUSORA, 13 CM BASE X 22 CM ALTURA. AF_01/2024</t>
  </si>
  <si>
    <t>REVOLVIMENTO E LIMPEZA MANUAL DE SOLO. AF_07/2024</t>
  </si>
  <si>
    <t>APLICAÇÃO DE ADUBO EM SOLO. AF_07/2024</t>
  </si>
  <si>
    <t>APLICAÇÃO DE CALCÁRIO PARA CORREÇÃO DO PH DO SOLO. AF_07/2024</t>
  </si>
  <si>
    <t>PLANTIO DE GRAMA ESMERALDA OU SÃO CARLOS OU CURITIBANA, EM PLACAS. AF_07/2024</t>
  </si>
  <si>
    <t>PLANTIO DE ÁRVORE ORNAMENTAL COM ALTURA DE MUDA MENOR OU IGUAL A 2,00 M . AF_07/2024 (Quaresmeira roxa)</t>
  </si>
  <si>
    <t>JARDINEIRO COM ENCARGOS COMPLEMENTARES</t>
  </si>
  <si>
    <t xml:space="preserve"> 5.2</t>
  </si>
  <si>
    <t xml:space="preserve"> 5.3</t>
  </si>
  <si>
    <t xml:space="preserve"> 5.4</t>
  </si>
  <si>
    <t xml:space="preserve"> 5.5</t>
  </si>
  <si>
    <t xml:space="preserve"> 5.6</t>
  </si>
  <si>
    <t xml:space="preserve"> 5.7</t>
  </si>
  <si>
    <t xml:space="preserve"> 5.8</t>
  </si>
  <si>
    <t xml:space="preserve"> 5.9</t>
  </si>
  <si>
    <t xml:space="preserve"> 5.10</t>
  </si>
  <si>
    <t>ASSENTAMENTO DE GUIA (MEIO-FIO) EM TRECHO RETO, CONFECCIONADA EM CONCRETO PRÉ-FABRICADO, conforme projeto</t>
  </si>
  <si>
    <t>ASSENTAMENTO DE GUIA (MEIO-FIO) EM TRECHO CURVO, CONFECCIONADA EM CONCRETO PRÉ-FABRICADO, DIMENSÕES conforme projeto</t>
  </si>
  <si>
    <t>GUIA (MEIO-FIO) CONCRETO, MOLDADA IN LOCO EM TRECHO RETO COM EXTRUSORA, conforme projeto</t>
  </si>
  <si>
    <t>GUIA (MEIO-FIO) CONCRETO, MOLDADA IN LOCO EM TRECHO CURVO COM EXTRUSORA, conforme projeto</t>
  </si>
  <si>
    <t xml:space="preserve">REVOLVIMENTO E LIMPEZA MANUAL DE SOLO. </t>
  </si>
  <si>
    <t>APLICAÇÃO DE ADUBO EM SOLO.</t>
  </si>
  <si>
    <t xml:space="preserve">APLICAÇÃO DE CALCÁRIO PARA CORREÇÃO DO PH DO SOLO. </t>
  </si>
  <si>
    <t>Goiânia, 02 de Setembro de 2025.</t>
  </si>
  <si>
    <t xml:space="preserve"> 4.3</t>
  </si>
  <si>
    <t xml:space="preserve"> 4.4</t>
  </si>
  <si>
    <t xml:space="preserve"> 4.5</t>
  </si>
  <si>
    <t xml:space="preserve"> 4.6</t>
  </si>
  <si>
    <t>un CP</t>
  </si>
  <si>
    <t>Controle tecnológico do concreto - Moldagem, Cura de corpo de prova, ensaio de resitência a compressão de CP, Slump Test (incluso emissão de relatório e ART) - Mínimo de 54 Corpos de prova</t>
  </si>
  <si>
    <t xml:space="preserve">Limpeza final </t>
  </si>
  <si>
    <t>LIMPEZA DE SUPERFÍCIE COM JATO DE ALTA PRESSÃO</t>
  </si>
  <si>
    <t>PLANTIO DE ÁRVORE - RESEDÁ (LAGESTROEMIA), CONFORME PROJETO</t>
  </si>
  <si>
    <t>PLANTIO DE GRAMA SÃO CARLOS, EM PLACAS, CONFORME PROJETO</t>
  </si>
  <si>
    <t>30 DIAS - 1ª Parcela/Rec. Provisório</t>
  </si>
  <si>
    <t>60 DIAS - Rec. Definitivo</t>
  </si>
  <si>
    <t>OBRA: Reforma do passeio da Sede do TRE GO e anexos</t>
  </si>
  <si>
    <t xml:space="preserve"> 103689 </t>
  </si>
  <si>
    <t xml:space="preserve"> 020143 </t>
  </si>
  <si>
    <t xml:space="preserve"> 020110 </t>
  </si>
  <si>
    <t xml:space="preserve"> 020121 </t>
  </si>
  <si>
    <t xml:space="preserve"> 98530 </t>
  </si>
  <si>
    <t xml:space="preserve"> 98527 </t>
  </si>
  <si>
    <t xml:space="preserve"> 022972 </t>
  </si>
  <si>
    <t xml:space="preserve"> 022966 </t>
  </si>
  <si>
    <t xml:space="preserve"> 98524 </t>
  </si>
  <si>
    <t xml:space="preserve"> 172010 </t>
  </si>
  <si>
    <t xml:space="preserve"> 020126 </t>
  </si>
  <si>
    <t xml:space="preserve"> 97083 </t>
  </si>
  <si>
    <t xml:space="preserve"> 100324 </t>
  </si>
  <si>
    <t xml:space="preserve"> 95875 </t>
  </si>
  <si>
    <t xml:space="preserve"> 94995 </t>
  </si>
  <si>
    <t xml:space="preserve"> 94993 </t>
  </si>
  <si>
    <t xml:space="preserve"> SEOPR REF CALÇADA 101091 adaptado </t>
  </si>
  <si>
    <t xml:space="preserve"> 104658 </t>
  </si>
  <si>
    <t xml:space="preserve"> 101094 </t>
  </si>
  <si>
    <t xml:space="preserve"> 94275 </t>
  </si>
  <si>
    <t xml:space="preserve"> 94276 </t>
  </si>
  <si>
    <t xml:space="preserve"> 94263 </t>
  </si>
  <si>
    <t xml:space="preserve"> 94264 </t>
  </si>
  <si>
    <t xml:space="preserve"> 98519 </t>
  </si>
  <si>
    <t xml:space="preserve"> 98520 </t>
  </si>
  <si>
    <t xml:space="preserve"> 98521 </t>
  </si>
  <si>
    <t xml:space="preserve"> 103946 </t>
  </si>
  <si>
    <t xml:space="preserve"> 98510 </t>
  </si>
  <si>
    <t xml:space="preserve"> 88441 </t>
  </si>
  <si>
    <t xml:space="preserve"> 99814 </t>
  </si>
  <si>
    <t>SEOPR REF CALÇADA - CONTECH</t>
  </si>
  <si>
    <t>Calçada SEDE</t>
  </si>
  <si>
    <t xml:space="preserve">SINAPI - 07/2025 - Goiás
SBC - 08/2025 - Goiás
AGETOP CIVIL - 04/2025 - Goiás
</t>
  </si>
  <si>
    <t>Desonerado: embutido nos preços unitário dos insumos de mão de obra, de acordo com as bases.</t>
  </si>
  <si>
    <t>Serviços preliminares</t>
  </si>
  <si>
    <t xml:space="preserve"> 5.6 </t>
  </si>
  <si>
    <t xml:space="preserve"> 5.7 </t>
  </si>
  <si>
    <t xml:space="preserve"> 5.8 </t>
  </si>
  <si>
    <t xml:space="preserve"> 5.9 </t>
  </si>
  <si>
    <t xml:space="preserve"> 5.10 </t>
  </si>
  <si>
    <t>Limpeza final</t>
  </si>
  <si>
    <t>LIMPEZA DE SUPERFÍCIE COM JATO DE ALTA PRESSÃO. AF_04/2019</t>
  </si>
  <si>
    <t xml:space="preserve"> 000128 </t>
  </si>
  <si>
    <t>58.262,27</t>
  </si>
  <si>
    <t>206.074,50</t>
  </si>
  <si>
    <t>264.336,77</t>
  </si>
  <si>
    <t>EXECUÇÃO DE PASSEIO (CALÇADA) COM CONCRETO MOLDADO IN LOCO, USINADO, 25 Mpa, ACABAMENTO CONVENCIONAL, ESPESSURA 8 CM, ARMADO.</t>
  </si>
  <si>
    <t>EXECUÇÃO DE PASSEIO (CALÇADA) COM CONCRETO MOLDADO IN LOCO, USINADO, 25 Mpa ACABAMENTO CONVENCIONAL, ESPESSURA 6 CM, ARMADO.</t>
  </si>
  <si>
    <t>Piso em Ladrilho Hidráulico aplicado em ambientes externos (resistência mínima de 20 Mpa) - conforme projeto</t>
  </si>
  <si>
    <t xml:space="preserve">PISO PODOTÁTIL DE ALERTA OU DIRECIONAL, DE CONCRETO, RESISTÊNCIA MÍNIMA DE 20 MPA, ASSENTADO SOBRE ARGAMASSA.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</si>
</sst>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&quot;R$ &quot;#,##0.00"/>
    <numFmt numFmtId="166" formatCode="0.0000%"/>
  </numFmts>
  <fonts count="30" x14ac:knownFonts="1">
    <font>
      <sz val="11"/>
      <name val="Arial"/>
      <family val="1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1"/>
      <color rgb="FFFFFFFF"/>
      <name val="Calibri"/>
      <family val="2"/>
      <charset val="1"/>
    </font>
    <font>
      <b/>
      <sz val="14"/>
      <color rgb="FFFFFFFF"/>
      <name val="Calibri"/>
      <family val="2"/>
      <charset val="1"/>
    </font>
    <font>
      <sz val="10"/>
      <color rgb="FF000000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16"/>
      <color rgb="FF7F7F7F"/>
      <name val="Verdana"/>
      <family val="2"/>
    </font>
    <font>
      <b/>
      <sz val="10"/>
      <color rgb="FF000000"/>
      <name val="Verdana"/>
      <family val="2"/>
    </font>
    <font>
      <b/>
      <sz val="10"/>
      <name val="Verdana"/>
      <family val="2"/>
    </font>
    <font>
      <b/>
      <sz val="14"/>
      <color rgb="FFFFFFFF"/>
      <name val="Verdana"/>
      <family val="2"/>
    </font>
    <font>
      <sz val="10"/>
      <color rgb="FFFF0000"/>
      <name val="Verdana"/>
      <family val="2"/>
    </font>
    <font>
      <sz val="8"/>
      <name val="Arial"/>
      <family val="1"/>
    </font>
    <font>
      <b/>
      <sz val="12"/>
      <name val="Arial"/>
      <family val="2"/>
      <charset val="1"/>
    </font>
    <font>
      <b/>
      <u/>
      <sz val="12"/>
      <name val="Arial"/>
      <family val="2"/>
      <charset val="1"/>
    </font>
    <font>
      <sz val="11"/>
      <name val="Arial"/>
      <family val="2"/>
      <charset val="1"/>
    </font>
    <font>
      <b/>
      <sz val="11"/>
      <color rgb="FFFFFFFF"/>
      <name val="Verdana"/>
      <family val="2"/>
    </font>
    <font>
      <sz val="11"/>
      <name val="Arial"/>
      <family val="1"/>
    </font>
    <font>
      <sz val="10"/>
      <color rgb="FF000000"/>
      <name val="Verdana"/>
      <family val="2"/>
      <charset val="1"/>
    </font>
    <font>
      <sz val="16"/>
      <color rgb="FF7F7F7F"/>
      <name val="Verdana"/>
      <family val="2"/>
      <charset val="1"/>
    </font>
    <font>
      <b/>
      <sz val="10"/>
      <color rgb="FF000000"/>
      <name val="Verdana"/>
      <family val="2"/>
      <charset val="1"/>
    </font>
    <font>
      <sz val="10"/>
      <color rgb="FF000000"/>
      <name val="Arial"/>
      <family val="1"/>
      <charset val="1"/>
    </font>
    <font>
      <sz val="10"/>
      <color theme="1"/>
      <name val="Verdana"/>
      <family val="2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sz val="10"/>
      <name val="Arial"/>
      <family val="1"/>
    </font>
  </fonts>
  <fills count="13">
    <fill>
      <patternFill patternType="none"/>
    </fill>
    <fill>
      <patternFill patternType="gray125"/>
    </fill>
    <fill>
      <patternFill patternType="solid">
        <fgColor rgb="FFA5A5A5"/>
        <bgColor rgb="FFAFABAB"/>
      </patternFill>
    </fill>
    <fill>
      <patternFill patternType="solid">
        <fgColor rgb="FFB3F7E0"/>
        <bgColor rgb="FFD9FBEF"/>
      </patternFill>
    </fill>
    <fill>
      <patternFill patternType="solid">
        <fgColor rgb="FFD9FBF0"/>
        <bgColor rgb="FFD9FBEF"/>
      </patternFill>
    </fill>
    <fill>
      <patternFill patternType="solid">
        <fgColor rgb="FFAFABAB"/>
        <bgColor rgb="FFA5A5A5"/>
      </patternFill>
    </fill>
    <fill>
      <patternFill patternType="solid">
        <fgColor rgb="FFD9FBEF"/>
        <bgColor rgb="FFD9FBF0"/>
      </patternFill>
    </fill>
    <fill>
      <patternFill patternType="solid">
        <fgColor rgb="FFFFFFCC"/>
        <bgColor rgb="FFF7F3DF"/>
      </patternFill>
    </fill>
    <fill>
      <patternFill patternType="solid">
        <fgColor rgb="FFC0C0C0"/>
        <bgColor rgb="FFCCCCCC"/>
      </patternFill>
    </fill>
    <fill>
      <patternFill patternType="solid">
        <fgColor rgb="FFF7F3DF"/>
        <bgColor rgb="FFF7F3DF"/>
      </patternFill>
    </fill>
    <fill>
      <patternFill patternType="solid">
        <fgColor rgb="FFDFF0D8"/>
        <bgColor rgb="FFDFF0D8"/>
      </patternFill>
    </fill>
    <fill>
      <patternFill patternType="solid">
        <fgColor rgb="FFD8ECF6"/>
        <bgColor rgb="FFD8ECF6"/>
      </patternFill>
    </fill>
    <fill>
      <patternFill patternType="solid">
        <fgColor rgb="FFFFFFFF"/>
        <bgColor rgb="FFFFFFFF"/>
      </patternFill>
    </fill>
  </fills>
  <borders count="5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rgb="FFCCCCCC"/>
      </left>
      <right style="thin">
        <color rgb="FFCCCCCC"/>
      </right>
      <top style="hair">
        <color rgb="FFCCCCCC"/>
      </top>
      <bottom style="hair">
        <color rgb="FFCCCCCC"/>
      </bottom>
      <diagonal/>
    </border>
    <border>
      <left style="hair">
        <color auto="1"/>
      </left>
      <right style="thin">
        <color auto="1"/>
      </right>
      <top style="hair">
        <color rgb="FFCCCCCC"/>
      </top>
      <bottom style="hair">
        <color rgb="FFCCCCCC"/>
      </bottom>
      <diagonal/>
    </border>
    <border>
      <left/>
      <right/>
      <top style="hair">
        <color rgb="FFCCCCCC"/>
      </top>
      <bottom style="hair">
        <color rgb="FFCCCCCC"/>
      </bottom>
      <diagonal/>
    </border>
    <border>
      <left style="thin">
        <color auto="1"/>
      </left>
      <right style="hair">
        <color auto="1"/>
      </right>
      <top style="hair">
        <color rgb="FFCCCCCC"/>
      </top>
      <bottom style="hair">
        <color rgb="FFCCCCCC"/>
      </bottom>
      <diagonal/>
    </border>
    <border>
      <left style="hair">
        <color auto="1"/>
      </left>
      <right style="hair">
        <color auto="1"/>
      </right>
      <top style="hair">
        <color rgb="FFCCCCCC"/>
      </top>
      <bottom style="hair">
        <color rgb="FFCCCCCC"/>
      </bottom>
      <diagonal/>
    </border>
    <border>
      <left style="thin">
        <color auto="1"/>
      </left>
      <right style="thin">
        <color auto="1"/>
      </right>
      <top style="hair">
        <color rgb="FFCCCCCC"/>
      </top>
      <bottom style="hair">
        <color rgb="FFCCCCCC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double">
        <color rgb="FF3F3F3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ck">
        <color rgb="FF333333"/>
      </left>
      <right/>
      <top style="thick">
        <color rgb="FF333333"/>
      </top>
      <bottom/>
      <diagonal/>
    </border>
    <border>
      <left/>
      <right/>
      <top style="thick">
        <color rgb="FF333333"/>
      </top>
      <bottom/>
      <diagonal/>
    </border>
    <border>
      <left/>
      <right style="thick">
        <color rgb="FF333333"/>
      </right>
      <top style="thick">
        <color rgb="FF333333"/>
      </top>
      <bottom/>
      <diagonal/>
    </border>
    <border>
      <left style="thick">
        <color rgb="FF333333"/>
      </left>
      <right/>
      <top/>
      <bottom/>
      <diagonal/>
    </border>
    <border>
      <left/>
      <right style="thick">
        <color rgb="FF333333"/>
      </right>
      <top/>
      <bottom/>
      <diagonal/>
    </border>
    <border>
      <left style="thick">
        <color rgb="FF333333"/>
      </left>
      <right/>
      <top/>
      <bottom style="thick">
        <color rgb="FF333333"/>
      </bottom>
      <diagonal/>
    </border>
    <border>
      <left/>
      <right/>
      <top/>
      <bottom style="thick">
        <color rgb="FF333333"/>
      </bottom>
      <diagonal/>
    </border>
    <border>
      <left/>
      <right style="thick">
        <color rgb="FF333333"/>
      </right>
      <top/>
      <bottom style="thick">
        <color rgb="FF333333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rgb="FFAFABAB"/>
      </bottom>
      <diagonal/>
    </border>
    <border>
      <left style="thin">
        <color auto="1"/>
      </left>
      <right style="hair">
        <color auto="1"/>
      </right>
      <top style="hair">
        <color rgb="FFAFABAB"/>
      </top>
      <bottom style="hair">
        <color rgb="FFAFABAB"/>
      </bottom>
      <diagonal/>
    </border>
    <border>
      <left style="hair">
        <color auto="1"/>
      </left>
      <right style="thin">
        <color auto="1"/>
      </right>
      <top style="hair">
        <color rgb="FFAFABAB"/>
      </top>
      <bottom style="hair">
        <color rgb="FFAFABAB"/>
      </bottom>
      <diagonal/>
    </border>
    <border>
      <left style="thin">
        <color indexed="64"/>
      </left>
      <right style="thin">
        <color rgb="FFCCCCCC"/>
      </right>
      <top style="hair">
        <color rgb="FFCCCCCC"/>
      </top>
      <bottom style="hair">
        <color rgb="FFCCCCCC"/>
      </bottom>
      <diagonal/>
    </border>
    <border>
      <left style="thin">
        <color rgb="FFCCCCCC"/>
      </left>
      <right style="thin">
        <color indexed="64"/>
      </right>
      <top style="hair">
        <color rgb="FFCCCCCC"/>
      </top>
      <bottom style="hair">
        <color rgb="FFCCCCCC"/>
      </bottom>
      <diagonal/>
    </border>
    <border>
      <left style="thin">
        <color indexed="64"/>
      </left>
      <right/>
      <top style="hair">
        <color rgb="FFAFABAB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CCCCCC"/>
      </right>
      <top/>
      <bottom style="hair">
        <color rgb="FFCCCCCC"/>
      </bottom>
      <diagonal/>
    </border>
    <border>
      <left/>
      <right style="thin">
        <color indexed="64"/>
      </right>
      <top style="hair">
        <color rgb="FFAFABAB"/>
      </top>
      <bottom style="hair">
        <color rgb="FFCCCCCC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rgb="FFCCCCCC"/>
      </left>
      <right/>
      <top style="hair">
        <color rgb="FFCCCCCC"/>
      </top>
      <bottom style="hair">
        <color rgb="FFCCCCCC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0" fontId="4" fillId="2" borderId="2" applyProtection="0"/>
    <xf numFmtId="0" fontId="2" fillId="0" borderId="0"/>
    <xf numFmtId="0" fontId="2" fillId="0" borderId="0"/>
    <xf numFmtId="9" fontId="19" fillId="0" borderId="0" applyFont="0" applyFill="0" applyBorder="0" applyAlignment="0" applyProtection="0"/>
    <xf numFmtId="0" fontId="2" fillId="0" borderId="0"/>
  </cellStyleXfs>
  <cellXfs count="258">
    <xf numFmtId="0" fontId="0" fillId="0" borderId="0" xfId="0"/>
    <xf numFmtId="0" fontId="2" fillId="0" borderId="0" xfId="2"/>
    <xf numFmtId="0" fontId="6" fillId="0" borderId="3" xfId="1" applyFont="1" applyBorder="1" applyAlignment="1">
      <alignment horizontal="left" wrapText="1"/>
    </xf>
    <xf numFmtId="0" fontId="6" fillId="0" borderId="3" xfId="1" applyFont="1" applyBorder="1" applyAlignment="1">
      <alignment horizontal="left" vertical="top" wrapText="1"/>
    </xf>
    <xf numFmtId="0" fontId="6" fillId="0" borderId="3" xfId="1" applyFont="1" applyBorder="1" applyAlignment="1">
      <alignment horizontal="center" wrapText="1"/>
    </xf>
    <xf numFmtId="4" fontId="6" fillId="0" borderId="3" xfId="1" applyNumberFormat="1" applyFont="1" applyBorder="1" applyAlignment="1">
      <alignment horizontal="center" wrapText="1"/>
    </xf>
    <xf numFmtId="4" fontId="6" fillId="0" borderId="3" xfId="1" applyNumberFormat="1" applyFont="1" applyBorder="1" applyAlignment="1">
      <alignment horizontal="right" wrapText="1"/>
    </xf>
    <xf numFmtId="0" fontId="6" fillId="0" borderId="0" xfId="1" applyFont="1" applyAlignment="1">
      <alignment horizontal="left" wrapText="1"/>
    </xf>
    <xf numFmtId="0" fontId="6" fillId="0" borderId="0" xfId="1" applyFont="1"/>
    <xf numFmtId="0" fontId="7" fillId="0" borderId="0" xfId="0" applyFont="1"/>
    <xf numFmtId="0" fontId="6" fillId="0" borderId="0" xfId="1" applyFont="1" applyAlignment="1">
      <alignment horizontal="left" vertical="top" wrapText="1"/>
    </xf>
    <xf numFmtId="0" fontId="6" fillId="0" borderId="0" xfId="1" applyFont="1" applyAlignment="1">
      <alignment horizontal="center" wrapText="1"/>
    </xf>
    <xf numFmtId="4" fontId="6" fillId="0" borderId="0" xfId="1" applyNumberFormat="1" applyFont="1" applyAlignment="1">
      <alignment horizontal="center" wrapText="1"/>
    </xf>
    <xf numFmtId="4" fontId="6" fillId="0" borderId="0" xfId="1" applyNumberFormat="1" applyFont="1" applyAlignment="1">
      <alignment horizontal="right" wrapText="1"/>
    </xf>
    <xf numFmtId="4" fontId="6" fillId="0" borderId="4" xfId="1" applyNumberFormat="1" applyFont="1" applyBorder="1" applyAlignment="1">
      <alignment horizontal="left"/>
    </xf>
    <xf numFmtId="4" fontId="8" fillId="0" borderId="5" xfId="2" applyNumberFormat="1" applyFont="1" applyBorder="1" applyAlignment="1">
      <alignment vertical="top"/>
    </xf>
    <xf numFmtId="4" fontId="6" fillId="0" borderId="5" xfId="1" applyNumberFormat="1" applyFont="1" applyBorder="1" applyAlignment="1">
      <alignment horizontal="right" wrapText="1"/>
    </xf>
    <xf numFmtId="4" fontId="6" fillId="0" borderId="6" xfId="1" applyNumberFormat="1" applyFont="1" applyBorder="1" applyAlignment="1">
      <alignment horizontal="right" wrapText="1"/>
    </xf>
    <xf numFmtId="0" fontId="9" fillId="0" borderId="0" xfId="1" applyFont="1" applyAlignment="1">
      <alignment horizontal="center" wrapText="1"/>
    </xf>
    <xf numFmtId="10" fontId="6" fillId="0" borderId="6" xfId="1" applyNumberFormat="1" applyFont="1" applyBorder="1" applyAlignment="1">
      <alignment horizontal="right" wrapText="1"/>
    </xf>
    <xf numFmtId="0" fontId="10" fillId="0" borderId="0" xfId="1" applyFont="1" applyAlignment="1">
      <alignment horizontal="center" vertical="top" wrapText="1"/>
    </xf>
    <xf numFmtId="0" fontId="8" fillId="0" borderId="5" xfId="2" applyFont="1" applyBorder="1" applyAlignment="1">
      <alignment vertical="top"/>
    </xf>
    <xf numFmtId="165" fontId="6" fillId="0" borderId="6" xfId="1" applyNumberFormat="1" applyFont="1" applyBorder="1" applyAlignment="1">
      <alignment horizontal="right" wrapText="1"/>
    </xf>
    <xf numFmtId="0" fontId="8" fillId="0" borderId="5" xfId="2" applyFont="1" applyBorder="1" applyAlignment="1">
      <alignment horizontal="left" vertical="top"/>
    </xf>
    <xf numFmtId="4" fontId="6" fillId="0" borderId="5" xfId="1" applyNumberFormat="1" applyFont="1" applyBorder="1" applyAlignment="1">
      <alignment horizontal="left"/>
    </xf>
    <xf numFmtId="0" fontId="11" fillId="0" borderId="5" xfId="2" applyFont="1" applyBorder="1"/>
    <xf numFmtId="4" fontId="6" fillId="0" borderId="0" xfId="1" applyNumberFormat="1" applyFont="1" applyAlignment="1">
      <alignment horizontal="left"/>
    </xf>
    <xf numFmtId="0" fontId="11" fillId="0" borderId="0" xfId="2" applyFont="1"/>
    <xf numFmtId="165" fontId="6" fillId="0" borderId="0" xfId="1" applyNumberFormat="1" applyFont="1" applyAlignment="1">
      <alignment horizontal="right" wrapText="1"/>
    </xf>
    <xf numFmtId="0" fontId="12" fillId="2" borderId="7" xfId="3" applyFont="1" applyBorder="1" applyAlignment="1" applyProtection="1">
      <alignment horizontal="left" wrapText="1"/>
    </xf>
    <xf numFmtId="0" fontId="12" fillId="2" borderId="7" xfId="3" applyFont="1" applyBorder="1" applyProtection="1"/>
    <xf numFmtId="0" fontId="12" fillId="2" borderId="7" xfId="3" applyFont="1" applyBorder="1" applyAlignment="1" applyProtection="1">
      <alignment horizontal="center" wrapText="1"/>
    </xf>
    <xf numFmtId="4" fontId="12" fillId="2" borderId="7" xfId="3" applyNumberFormat="1" applyFont="1" applyBorder="1" applyAlignment="1" applyProtection="1">
      <alignment horizontal="center" wrapText="1"/>
    </xf>
    <xf numFmtId="4" fontId="12" fillId="2" borderId="7" xfId="3" applyNumberFormat="1" applyFont="1" applyBorder="1" applyAlignment="1" applyProtection="1">
      <alignment horizontal="right" wrapText="1"/>
    </xf>
    <xf numFmtId="0" fontId="8" fillId="0" borderId="0" xfId="2" applyFont="1"/>
    <xf numFmtId="0" fontId="10" fillId="3" borderId="8" xfId="1" applyFont="1" applyFill="1" applyBorder="1" applyAlignment="1">
      <alignment horizontal="center" vertical="top" wrapText="1"/>
    </xf>
    <xf numFmtId="0" fontId="10" fillId="3" borderId="9" xfId="1" applyFont="1" applyFill="1" applyBorder="1" applyAlignment="1">
      <alignment horizontal="center" vertical="top" wrapText="1"/>
    </xf>
    <xf numFmtId="4" fontId="10" fillId="3" borderId="10" xfId="1" applyNumberFormat="1" applyFont="1" applyFill="1" applyBorder="1" applyAlignment="1">
      <alignment horizontal="center" vertical="top" wrapText="1"/>
    </xf>
    <xf numFmtId="4" fontId="10" fillId="0" borderId="0" xfId="1" applyNumberFormat="1" applyFont="1" applyAlignment="1">
      <alignment horizontal="right" vertical="top" wrapText="1"/>
    </xf>
    <xf numFmtId="4" fontId="10" fillId="3" borderId="11" xfId="1" applyNumberFormat="1" applyFont="1" applyFill="1" applyBorder="1" applyAlignment="1">
      <alignment horizontal="center" wrapText="1"/>
    </xf>
    <xf numFmtId="0" fontId="6" fillId="3" borderId="0" xfId="1" applyFont="1" applyFill="1"/>
    <xf numFmtId="0" fontId="6" fillId="4" borderId="12" xfId="1" applyFont="1" applyFill="1" applyBorder="1" applyAlignment="1">
      <alignment horizontal="left" vertical="top" wrapText="1"/>
    </xf>
    <xf numFmtId="0" fontId="6" fillId="4" borderId="13" xfId="1" applyFont="1" applyFill="1" applyBorder="1" applyAlignment="1">
      <alignment horizontal="left" vertical="top" wrapText="1"/>
    </xf>
    <xf numFmtId="0" fontId="6" fillId="4" borderId="13" xfId="1" applyFont="1" applyFill="1" applyBorder="1" applyAlignment="1">
      <alignment horizontal="center" vertical="top" wrapText="1"/>
    </xf>
    <xf numFmtId="4" fontId="6" fillId="4" borderId="14" xfId="1" applyNumberFormat="1" applyFont="1" applyFill="1" applyBorder="1" applyAlignment="1">
      <alignment horizontal="center" vertical="top" wrapText="1"/>
    </xf>
    <xf numFmtId="4" fontId="6" fillId="0" borderId="0" xfId="1" applyNumberFormat="1" applyFont="1" applyAlignment="1">
      <alignment horizontal="right" vertical="top" wrapText="1"/>
    </xf>
    <xf numFmtId="4" fontId="10" fillId="4" borderId="15" xfId="1" applyNumberFormat="1" applyFont="1" applyFill="1" applyBorder="1" applyAlignment="1">
      <alignment horizontal="right" vertical="top" wrapText="1"/>
    </xf>
    <xf numFmtId="4" fontId="10" fillId="4" borderId="16" xfId="1" applyNumberFormat="1" applyFont="1" applyFill="1" applyBorder="1" applyAlignment="1">
      <alignment horizontal="center" vertical="top" wrapText="1"/>
    </xf>
    <xf numFmtId="4" fontId="10" fillId="4" borderId="17" xfId="1" applyNumberFormat="1" applyFont="1" applyFill="1" applyBorder="1" applyAlignment="1">
      <alignment horizontal="center" vertical="top" wrapText="1"/>
    </xf>
    <xf numFmtId="4" fontId="10" fillId="0" borderId="0" xfId="1" applyNumberFormat="1" applyFont="1" applyAlignment="1">
      <alignment horizontal="center" vertical="top" wrapText="1"/>
    </xf>
    <xf numFmtId="10" fontId="10" fillId="4" borderId="18" xfId="1" applyNumberFormat="1" applyFont="1" applyFill="1" applyBorder="1" applyAlignment="1">
      <alignment horizontal="center" vertical="top" wrapText="1"/>
    </xf>
    <xf numFmtId="4" fontId="10" fillId="4" borderId="15" xfId="1" applyNumberFormat="1" applyFont="1" applyFill="1" applyBorder="1" applyAlignment="1">
      <alignment horizontal="center" vertical="top" wrapText="1"/>
    </xf>
    <xf numFmtId="0" fontId="6" fillId="4" borderId="0" xfId="1" applyFont="1" applyFill="1"/>
    <xf numFmtId="0" fontId="10" fillId="5" borderId="19" xfId="0" applyFont="1" applyFill="1" applyBorder="1" applyAlignment="1">
      <alignment horizontal="left" vertical="top" wrapText="1"/>
    </xf>
    <xf numFmtId="4" fontId="6" fillId="5" borderId="20" xfId="1" applyNumberFormat="1" applyFont="1" applyFill="1" applyBorder="1" applyAlignment="1">
      <alignment horizontal="center" vertical="top" wrapText="1"/>
    </xf>
    <xf numFmtId="4" fontId="6" fillId="5" borderId="21" xfId="1" applyNumberFormat="1" applyFont="1" applyFill="1" applyBorder="1" applyAlignment="1">
      <alignment horizontal="right" vertical="top" wrapText="1"/>
    </xf>
    <xf numFmtId="0" fontId="10" fillId="5" borderId="22" xfId="0" applyFont="1" applyFill="1" applyBorder="1" applyAlignment="1">
      <alignment horizontal="left" vertical="top" wrapText="1"/>
    </xf>
    <xf numFmtId="0" fontId="10" fillId="5" borderId="23" xfId="0" applyFont="1" applyFill="1" applyBorder="1" applyAlignment="1">
      <alignment horizontal="left" vertical="top" wrapText="1"/>
    </xf>
    <xf numFmtId="4" fontId="6" fillId="5" borderId="21" xfId="1" applyNumberFormat="1" applyFont="1" applyFill="1" applyBorder="1" applyAlignment="1">
      <alignment horizontal="center" vertical="top" wrapText="1"/>
    </xf>
    <xf numFmtId="4" fontId="6" fillId="5" borderId="24" xfId="1" applyNumberFormat="1" applyFont="1" applyFill="1" applyBorder="1" applyAlignment="1">
      <alignment horizontal="center" vertical="top" wrapText="1"/>
    </xf>
    <xf numFmtId="4" fontId="6" fillId="5" borderId="22" xfId="1" applyNumberFormat="1" applyFont="1" applyFill="1" applyBorder="1" applyAlignment="1">
      <alignment horizontal="center" vertical="top" wrapText="1"/>
    </xf>
    <xf numFmtId="0" fontId="6" fillId="5" borderId="0" xfId="1" applyFont="1" applyFill="1"/>
    <xf numFmtId="0" fontId="6" fillId="0" borderId="19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center" vertical="top" wrapText="1"/>
    </xf>
    <xf numFmtId="4" fontId="6" fillId="0" borderId="19" xfId="0" applyNumberFormat="1" applyFont="1" applyBorder="1" applyAlignment="1">
      <alignment horizontal="right" vertical="top" wrapText="1"/>
    </xf>
    <xf numFmtId="4" fontId="6" fillId="0" borderId="20" xfId="1" applyNumberFormat="1" applyFont="1" applyBorder="1" applyAlignment="1">
      <alignment horizontal="center" vertical="top" wrapText="1"/>
    </xf>
    <xf numFmtId="4" fontId="6" fillId="0" borderId="21" xfId="1" applyNumberFormat="1" applyFont="1" applyBorder="1" applyAlignment="1">
      <alignment horizontal="right" vertical="top" wrapText="1"/>
    </xf>
    <xf numFmtId="4" fontId="6" fillId="0" borderId="22" xfId="0" applyNumberFormat="1" applyFont="1" applyBorder="1" applyAlignment="1">
      <alignment horizontal="right" vertical="top" wrapText="1"/>
    </xf>
    <xf numFmtId="4" fontId="6" fillId="0" borderId="23" xfId="0" applyNumberFormat="1" applyFont="1" applyBorder="1" applyAlignment="1">
      <alignment horizontal="right" vertical="top" wrapText="1"/>
    </xf>
    <xf numFmtId="4" fontId="6" fillId="0" borderId="21" xfId="1" applyNumberFormat="1" applyFont="1" applyBorder="1" applyAlignment="1">
      <alignment horizontal="center" vertical="top" wrapText="1"/>
    </xf>
    <xf numFmtId="4" fontId="6" fillId="0" borderId="24" xfId="1" applyNumberFormat="1" applyFont="1" applyBorder="1" applyAlignment="1">
      <alignment horizontal="center" vertical="top" wrapText="1"/>
    </xf>
    <xf numFmtId="4" fontId="6" fillId="0" borderId="22" xfId="1" applyNumberFormat="1" applyFont="1" applyBorder="1" applyAlignment="1">
      <alignment horizontal="center" vertical="top" wrapText="1"/>
    </xf>
    <xf numFmtId="0" fontId="6" fillId="6" borderId="25" xfId="1" applyFont="1" applyFill="1" applyBorder="1"/>
    <xf numFmtId="0" fontId="6" fillId="6" borderId="26" xfId="1" applyFont="1" applyFill="1" applyBorder="1"/>
    <xf numFmtId="4" fontId="6" fillId="6" borderId="27" xfId="1" applyNumberFormat="1" applyFont="1" applyFill="1" applyBorder="1" applyAlignment="1">
      <alignment horizontal="center"/>
    </xf>
    <xf numFmtId="4" fontId="6" fillId="0" borderId="0" xfId="1" applyNumberFormat="1" applyFont="1"/>
    <xf numFmtId="4" fontId="10" fillId="6" borderId="28" xfId="1" applyNumberFormat="1" applyFont="1" applyFill="1" applyBorder="1"/>
    <xf numFmtId="4" fontId="6" fillId="6" borderId="29" xfId="1" applyNumberFormat="1" applyFont="1" applyFill="1" applyBorder="1"/>
    <xf numFmtId="4" fontId="6" fillId="6" borderId="30" xfId="1" applyNumberFormat="1" applyFont="1" applyFill="1" applyBorder="1"/>
    <xf numFmtId="4" fontId="10" fillId="6" borderId="29" xfId="1" applyNumberFormat="1" applyFont="1" applyFill="1" applyBorder="1"/>
    <xf numFmtId="4" fontId="10" fillId="6" borderId="30" xfId="1" applyNumberFormat="1" applyFont="1" applyFill="1" applyBorder="1"/>
    <xf numFmtId="4" fontId="10" fillId="0" borderId="0" xfId="1" applyNumberFormat="1" applyFont="1"/>
    <xf numFmtId="4" fontId="10" fillId="6" borderId="31" xfId="1" applyNumberFormat="1" applyFont="1" applyFill="1" applyBorder="1"/>
    <xf numFmtId="4" fontId="6" fillId="6" borderId="0" xfId="1" applyNumberFormat="1" applyFont="1" applyFill="1"/>
    <xf numFmtId="4" fontId="6" fillId="0" borderId="0" xfId="1" applyNumberFormat="1" applyFont="1" applyAlignment="1">
      <alignment horizontal="center"/>
    </xf>
    <xf numFmtId="0" fontId="8" fillId="0" borderId="0" xfId="4" applyFont="1" applyAlignment="1">
      <alignment vertical="center"/>
    </xf>
    <xf numFmtId="4" fontId="6" fillId="0" borderId="0" xfId="1" applyNumberFormat="1" applyFont="1" applyAlignment="1">
      <alignment horizontal="right"/>
    </xf>
    <xf numFmtId="4" fontId="10" fillId="0" borderId="0" xfId="0" applyNumberFormat="1" applyFont="1"/>
    <xf numFmtId="4" fontId="10" fillId="0" borderId="0" xfId="1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right" vertical="top"/>
    </xf>
    <xf numFmtId="4" fontId="6" fillId="0" borderId="0" xfId="0" applyNumberFormat="1" applyFont="1"/>
    <xf numFmtId="0" fontId="10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 readingOrder="1"/>
    </xf>
    <xf numFmtId="10" fontId="6" fillId="0" borderId="0" xfId="0" applyNumberFormat="1" applyFont="1" applyAlignment="1">
      <alignment horizontal="right" vertical="top"/>
    </xf>
    <xf numFmtId="0" fontId="7" fillId="0" borderId="0" xfId="0" applyFont="1"/>
    <xf numFmtId="0" fontId="2" fillId="0" borderId="0" xfId="2" applyAlignment="1">
      <alignment horizontal="center"/>
    </xf>
    <xf numFmtId="0" fontId="5" fillId="2" borderId="7" xfId="3" applyFont="1" applyBorder="1" applyAlignment="1" applyProtection="1">
      <alignment horizontal="center" vertical="center"/>
    </xf>
    <xf numFmtId="0" fontId="2" fillId="0" borderId="0" xfId="5"/>
    <xf numFmtId="0" fontId="2" fillId="0" borderId="34" xfId="5" applyBorder="1" applyAlignment="1">
      <alignment horizontal="left" vertical="center"/>
    </xf>
    <xf numFmtId="0" fontId="3" fillId="0" borderId="34" xfId="5" applyFont="1" applyBorder="1" applyAlignment="1">
      <alignment horizontal="left" vertical="center"/>
    </xf>
    <xf numFmtId="10" fontId="2" fillId="0" borderId="34" xfId="5" applyNumberFormat="1" applyBorder="1" applyAlignment="1">
      <alignment horizontal="center" vertical="center"/>
    </xf>
    <xf numFmtId="0" fontId="2" fillId="0" borderId="34" xfId="5" applyBorder="1" applyAlignment="1">
      <alignment vertical="center"/>
    </xf>
    <xf numFmtId="166" fontId="2" fillId="0" borderId="34" xfId="5" applyNumberFormat="1" applyBorder="1" applyAlignment="1">
      <alignment horizontal="center" vertical="center"/>
    </xf>
    <xf numFmtId="166" fontId="3" fillId="0" borderId="34" xfId="5" applyNumberFormat="1" applyFont="1" applyBorder="1" applyAlignment="1">
      <alignment horizontal="center" vertical="center"/>
    </xf>
    <xf numFmtId="0" fontId="2" fillId="0" borderId="35" xfId="5" applyBorder="1"/>
    <xf numFmtId="0" fontId="2" fillId="0" borderId="36" xfId="5" applyBorder="1"/>
    <xf numFmtId="0" fontId="2" fillId="0" borderId="37" xfId="5" applyBorder="1"/>
    <xf numFmtId="0" fontId="3" fillId="0" borderId="38" xfId="5" applyFont="1" applyBorder="1"/>
    <xf numFmtId="0" fontId="2" fillId="0" borderId="39" xfId="5" applyBorder="1"/>
    <xf numFmtId="0" fontId="2" fillId="0" borderId="38" xfId="5" applyBorder="1"/>
    <xf numFmtId="4" fontId="2" fillId="0" borderId="39" xfId="2" applyNumberFormat="1" applyBorder="1"/>
    <xf numFmtId="0" fontId="2" fillId="0" borderId="34" xfId="5" applyBorder="1" applyAlignment="1">
      <alignment horizontal="left" vertical="center" wrapText="1"/>
    </xf>
    <xf numFmtId="166" fontId="2" fillId="0" borderId="39" xfId="5" applyNumberFormat="1" applyBorder="1"/>
    <xf numFmtId="0" fontId="3" fillId="7" borderId="38" xfId="5" applyFont="1" applyFill="1" applyBorder="1"/>
    <xf numFmtId="0" fontId="3" fillId="7" borderId="0" xfId="5" applyFont="1" applyFill="1"/>
    <xf numFmtId="166" fontId="3" fillId="7" borderId="39" xfId="5" applyNumberFormat="1" applyFont="1" applyFill="1" applyBorder="1"/>
    <xf numFmtId="0" fontId="2" fillId="0" borderId="40" xfId="5" applyBorder="1"/>
    <xf numFmtId="0" fontId="2" fillId="0" borderId="41" xfId="5" applyBorder="1"/>
    <xf numFmtId="0" fontId="2" fillId="0" borderId="42" xfId="5" applyBorder="1"/>
    <xf numFmtId="10" fontId="2" fillId="0" borderId="0" xfId="5" applyNumberFormat="1"/>
    <xf numFmtId="10" fontId="15" fillId="8" borderId="33" xfId="5" applyNumberFormat="1" applyFont="1" applyFill="1" applyBorder="1" applyAlignment="1">
      <alignment horizontal="center" vertical="center"/>
    </xf>
    <xf numFmtId="0" fontId="2" fillId="0" borderId="0" xfId="5" applyAlignment="1">
      <alignment horizontal="center"/>
    </xf>
    <xf numFmtId="0" fontId="17" fillId="0" borderId="0" xfId="2" applyFont="1"/>
    <xf numFmtId="4" fontId="17" fillId="0" borderId="0" xfId="2" applyNumberFormat="1" applyFont="1"/>
    <xf numFmtId="4" fontId="2" fillId="0" borderId="0" xfId="2" applyNumberFormat="1"/>
    <xf numFmtId="0" fontId="6" fillId="0" borderId="0" xfId="1" applyFont="1" applyAlignment="1">
      <alignment horizontal="center"/>
    </xf>
    <xf numFmtId="0" fontId="18" fillId="2" borderId="7" xfId="3" applyFont="1" applyBorder="1" applyAlignment="1" applyProtection="1">
      <alignment horizontal="left" wrapText="1"/>
    </xf>
    <xf numFmtId="0" fontId="18" fillId="2" borderId="7" xfId="3" applyFont="1" applyBorder="1" applyAlignment="1" applyProtection="1">
      <alignment horizontal="center" wrapText="1"/>
    </xf>
    <xf numFmtId="4" fontId="18" fillId="2" borderId="7" xfId="3" applyNumberFormat="1" applyFont="1" applyBorder="1" applyAlignment="1" applyProtection="1">
      <alignment horizontal="center" wrapText="1"/>
    </xf>
    <xf numFmtId="4" fontId="10" fillId="0" borderId="0" xfId="0" applyNumberFormat="1" applyFont="1" applyAlignment="1">
      <alignment horizontal="center"/>
    </xf>
    <xf numFmtId="0" fontId="20" fillId="0" borderId="3" xfId="1" applyFont="1" applyBorder="1" applyAlignment="1">
      <alignment horizontal="left" wrapText="1"/>
    </xf>
    <xf numFmtId="0" fontId="20" fillId="0" borderId="3" xfId="1" applyFont="1" applyBorder="1" applyAlignment="1">
      <alignment horizontal="left" vertical="top" wrapText="1"/>
    </xf>
    <xf numFmtId="0" fontId="20" fillId="0" borderId="3" xfId="1" applyFont="1" applyBorder="1" applyAlignment="1">
      <alignment horizontal="center" wrapText="1"/>
    </xf>
    <xf numFmtId="4" fontId="20" fillId="0" borderId="3" xfId="1" applyNumberFormat="1" applyFont="1" applyBorder="1" applyAlignment="1">
      <alignment horizontal="center" wrapText="1"/>
    </xf>
    <xf numFmtId="0" fontId="20" fillId="0" borderId="0" xfId="1" applyFont="1"/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 vertical="top" wrapText="1"/>
    </xf>
    <xf numFmtId="0" fontId="20" fillId="0" borderId="0" xfId="1" applyFont="1" applyAlignment="1">
      <alignment horizontal="center" wrapText="1"/>
    </xf>
    <xf numFmtId="4" fontId="20" fillId="0" borderId="0" xfId="1" applyNumberFormat="1" applyFont="1" applyAlignment="1">
      <alignment horizontal="center" wrapText="1"/>
    </xf>
    <xf numFmtId="0" fontId="21" fillId="0" borderId="0" xfId="1" applyFont="1" applyAlignment="1">
      <alignment horizontal="center" wrapText="1"/>
    </xf>
    <xf numFmtId="0" fontId="20" fillId="0" borderId="0" xfId="1" applyFont="1" applyAlignment="1">
      <alignment horizontal="center"/>
    </xf>
    <xf numFmtId="0" fontId="22" fillId="0" borderId="0" xfId="1" applyFont="1" applyAlignment="1">
      <alignment horizontal="center" vertical="top" wrapText="1"/>
    </xf>
    <xf numFmtId="0" fontId="4" fillId="2" borderId="7" xfId="3" applyBorder="1" applyAlignment="1" applyProtection="1">
      <alignment horizontal="left" wrapText="1"/>
    </xf>
    <xf numFmtId="0" fontId="5" fillId="2" borderId="7" xfId="3" applyFont="1" applyBorder="1" applyProtection="1"/>
    <xf numFmtId="0" fontId="4" fillId="2" borderId="7" xfId="3" applyBorder="1" applyAlignment="1" applyProtection="1">
      <alignment horizontal="center" wrapText="1"/>
    </xf>
    <xf numFmtId="4" fontId="4" fillId="2" borderId="7" xfId="3" applyNumberFormat="1" applyBorder="1" applyAlignment="1" applyProtection="1">
      <alignment horizontal="center" wrapText="1"/>
    </xf>
    <xf numFmtId="0" fontId="20" fillId="3" borderId="0" xfId="1" applyFont="1" applyFill="1"/>
    <xf numFmtId="0" fontId="20" fillId="4" borderId="0" xfId="1" applyFont="1" applyFill="1"/>
    <xf numFmtId="0" fontId="20" fillId="5" borderId="0" xfId="1" applyFont="1" applyFill="1"/>
    <xf numFmtId="4" fontId="20" fillId="0" borderId="0" xfId="1" applyNumberFormat="1" applyFont="1"/>
    <xf numFmtId="4" fontId="20" fillId="0" borderId="0" xfId="1" applyNumberFormat="1" applyFont="1" applyAlignment="1">
      <alignment horizontal="center"/>
    </xf>
    <xf numFmtId="4" fontId="22" fillId="0" borderId="0" xfId="0" applyNumberFormat="1" applyFont="1" applyAlignment="1">
      <alignment horizontal="center"/>
    </xf>
    <xf numFmtId="4" fontId="22" fillId="0" borderId="0" xfId="0" applyNumberFormat="1" applyFont="1"/>
    <xf numFmtId="0" fontId="2" fillId="0" borderId="0" xfId="4" applyAlignment="1">
      <alignment vertical="center"/>
    </xf>
    <xf numFmtId="0" fontId="6" fillId="0" borderId="33" xfId="0" applyFont="1" applyBorder="1" applyAlignment="1">
      <alignment horizontal="left" vertical="top" wrapText="1"/>
    </xf>
    <xf numFmtId="4" fontId="23" fillId="0" borderId="33" xfId="0" applyNumberFormat="1" applyFont="1" applyBorder="1" applyAlignment="1">
      <alignment horizontal="center" vertical="top" wrapText="1"/>
    </xf>
    <xf numFmtId="10" fontId="23" fillId="0" borderId="33" xfId="0" applyNumberFormat="1" applyFont="1" applyBorder="1" applyAlignment="1">
      <alignment horizontal="center" vertical="top" wrapText="1"/>
    </xf>
    <xf numFmtId="4" fontId="6" fillId="0" borderId="0" xfId="0" applyNumberFormat="1" applyFont="1" applyAlignment="1"/>
    <xf numFmtId="4" fontId="10" fillId="0" borderId="0" xfId="1" applyNumberFormat="1" applyFont="1" applyAlignment="1"/>
    <xf numFmtId="4" fontId="13" fillId="0" borderId="0" xfId="1" applyNumberFormat="1" applyFont="1" applyBorder="1" applyAlignment="1"/>
    <xf numFmtId="10" fontId="2" fillId="0" borderId="0" xfId="5" applyNumberFormat="1" applyBorder="1"/>
    <xf numFmtId="4" fontId="13" fillId="0" borderId="0" xfId="1" applyNumberFormat="1" applyFont="1" applyBorder="1" applyAlignment="1">
      <alignment horizontal="center"/>
    </xf>
    <xf numFmtId="10" fontId="11" fillId="4" borderId="45" xfId="7" applyNumberFormat="1" applyFont="1" applyFill="1" applyBorder="1" applyAlignment="1">
      <alignment horizontal="center" vertical="top"/>
    </xf>
    <xf numFmtId="4" fontId="11" fillId="4" borderId="46" xfId="7" applyNumberFormat="1" applyFont="1" applyFill="1" applyBorder="1" applyAlignment="1">
      <alignment horizontal="center" vertical="top"/>
    </xf>
    <xf numFmtId="4" fontId="6" fillId="0" borderId="0" xfId="1" applyNumberFormat="1" applyFont="1" applyBorder="1"/>
    <xf numFmtId="0" fontId="10" fillId="6" borderId="26" xfId="1" applyFont="1" applyFill="1" applyBorder="1" applyAlignment="1">
      <alignment horizontal="center" vertical="center"/>
    </xf>
    <xf numFmtId="10" fontId="10" fillId="6" borderId="31" xfId="6" applyNumberFormat="1" applyFont="1" applyFill="1" applyBorder="1" applyAlignment="1">
      <alignment horizontal="center" vertical="center"/>
    </xf>
    <xf numFmtId="4" fontId="6" fillId="6" borderId="27" xfId="1" applyNumberFormat="1" applyFont="1" applyFill="1" applyBorder="1" applyAlignment="1">
      <alignment horizontal="center" vertical="center"/>
    </xf>
    <xf numFmtId="4" fontId="6" fillId="0" borderId="0" xfId="1" applyNumberFormat="1" applyFont="1" applyBorder="1" applyAlignment="1">
      <alignment horizontal="center" vertical="center"/>
    </xf>
    <xf numFmtId="10" fontId="6" fillId="0" borderId="0" xfId="1" applyNumberFormat="1" applyFont="1"/>
    <xf numFmtId="0" fontId="10" fillId="3" borderId="10" xfId="1" applyFont="1" applyFill="1" applyBorder="1" applyAlignment="1">
      <alignment horizontal="center" vertical="top" wrapText="1"/>
    </xf>
    <xf numFmtId="4" fontId="10" fillId="5" borderId="47" xfId="0" applyNumberFormat="1" applyFont="1" applyFill="1" applyBorder="1" applyAlignment="1">
      <alignment horizontal="left" vertical="top" wrapText="1"/>
    </xf>
    <xf numFmtId="4" fontId="6" fillId="0" borderId="47" xfId="0" applyNumberFormat="1" applyFont="1" applyBorder="1" applyAlignment="1">
      <alignment horizontal="right" vertical="top" wrapText="1"/>
    </xf>
    <xf numFmtId="0" fontId="10" fillId="5" borderId="21" xfId="0" applyFont="1" applyFill="1" applyBorder="1" applyAlignment="1">
      <alignment horizontal="right" vertical="top" wrapText="1"/>
    </xf>
    <xf numFmtId="0" fontId="6" fillId="0" borderId="21" xfId="0" applyFont="1" applyBorder="1" applyAlignment="1">
      <alignment horizontal="right" vertical="top" wrapText="1"/>
    </xf>
    <xf numFmtId="0" fontId="10" fillId="5" borderId="48" xfId="0" applyFont="1" applyFill="1" applyBorder="1" applyAlignment="1">
      <alignment horizontal="right" vertical="top" wrapText="1"/>
    </xf>
    <xf numFmtId="0" fontId="6" fillId="0" borderId="48" xfId="0" applyFont="1" applyBorder="1" applyAlignment="1">
      <alignment horizontal="right" vertical="top" wrapText="1"/>
    </xf>
    <xf numFmtId="0" fontId="10" fillId="5" borderId="47" xfId="0" applyFont="1" applyFill="1" applyBorder="1" applyAlignment="1">
      <alignment horizontal="left" vertical="top" wrapText="1"/>
    </xf>
    <xf numFmtId="0" fontId="6" fillId="0" borderId="47" xfId="0" applyFont="1" applyBorder="1" applyAlignment="1">
      <alignment horizontal="left" vertical="top" wrapText="1"/>
    </xf>
    <xf numFmtId="4" fontId="10" fillId="5" borderId="48" xfId="0" applyNumberFormat="1" applyFont="1" applyFill="1" applyBorder="1" applyAlignment="1">
      <alignment horizontal="right" vertical="top" wrapText="1"/>
    </xf>
    <xf numFmtId="4" fontId="6" fillId="0" borderId="48" xfId="0" applyNumberFormat="1" applyFont="1" applyBorder="1" applyAlignment="1">
      <alignment horizontal="right" vertical="top" wrapText="1"/>
    </xf>
    <xf numFmtId="4" fontId="10" fillId="5" borderId="48" xfId="0" applyNumberFormat="1" applyFont="1" applyFill="1" applyBorder="1" applyAlignment="1">
      <alignment horizontal="left" vertical="top" wrapText="1"/>
    </xf>
    <xf numFmtId="10" fontId="10" fillId="5" borderId="47" xfId="6" applyNumberFormat="1" applyFont="1" applyFill="1" applyBorder="1" applyAlignment="1">
      <alignment horizontal="right" vertical="top" wrapText="1"/>
    </xf>
    <xf numFmtId="9" fontId="6" fillId="0" borderId="47" xfId="6" applyFont="1" applyBorder="1" applyAlignment="1">
      <alignment horizontal="right" vertical="top" wrapText="1"/>
    </xf>
    <xf numFmtId="10" fontId="10" fillId="5" borderId="49" xfId="6" applyNumberFormat="1" applyFont="1" applyFill="1" applyBorder="1" applyAlignment="1">
      <alignment horizontal="left" vertical="top" wrapText="1"/>
    </xf>
    <xf numFmtId="10" fontId="10" fillId="5" borderId="50" xfId="6" applyNumberFormat="1" applyFont="1" applyFill="1" applyBorder="1" applyAlignment="1">
      <alignment horizontal="left" vertical="top" wrapText="1"/>
    </xf>
    <xf numFmtId="9" fontId="6" fillId="0" borderId="51" xfId="6" applyFont="1" applyBorder="1" applyAlignment="1">
      <alignment horizontal="right" vertical="top" wrapText="1"/>
    </xf>
    <xf numFmtId="4" fontId="10" fillId="5" borderId="52" xfId="0" applyNumberFormat="1" applyFont="1" applyFill="1" applyBorder="1" applyAlignment="1">
      <alignment horizontal="left" vertical="top" wrapText="1"/>
    </xf>
    <xf numFmtId="4" fontId="24" fillId="0" borderId="43" xfId="1" applyNumberFormat="1" applyFont="1" applyBorder="1" applyAlignment="1">
      <alignment horizontal="center"/>
    </xf>
    <xf numFmtId="4" fontId="6" fillId="0" borderId="0" xfId="0" applyNumberFormat="1" applyFont="1" applyAlignment="1">
      <alignment horizontal="center"/>
    </xf>
    <xf numFmtId="4" fontId="10" fillId="0" borderId="0" xfId="1" applyNumberFormat="1" applyFont="1" applyAlignment="1">
      <alignment horizontal="center"/>
    </xf>
    <xf numFmtId="0" fontId="7" fillId="0" borderId="0" xfId="0" applyFont="1"/>
    <xf numFmtId="0" fontId="25" fillId="9" borderId="1" xfId="0" applyFont="1" applyFill="1" applyBorder="1" applyAlignment="1">
      <alignment horizontal="left" vertical="top" wrapText="1"/>
    </xf>
    <xf numFmtId="0" fontId="25" fillId="9" borderId="1" xfId="0" applyFont="1" applyFill="1" applyBorder="1" applyAlignment="1">
      <alignment horizontal="center" vertical="top" wrapText="1"/>
    </xf>
    <xf numFmtId="0" fontId="25" fillId="9" borderId="1" xfId="0" applyFont="1" applyFill="1" applyBorder="1" applyAlignment="1">
      <alignment horizontal="right" vertical="top" wrapText="1"/>
    </xf>
    <xf numFmtId="0" fontId="25" fillId="10" borderId="1" xfId="0" applyFont="1" applyFill="1" applyBorder="1" applyAlignment="1">
      <alignment horizontal="left" vertical="top" wrapText="1"/>
    </xf>
    <xf numFmtId="0" fontId="25" fillId="10" borderId="1" xfId="0" applyFont="1" applyFill="1" applyBorder="1" applyAlignment="1">
      <alignment horizontal="center" vertical="top" wrapText="1"/>
    </xf>
    <xf numFmtId="0" fontId="25" fillId="10" borderId="1" xfId="0" applyFont="1" applyFill="1" applyBorder="1" applyAlignment="1">
      <alignment horizontal="right" vertical="top" wrapText="1"/>
    </xf>
    <xf numFmtId="4" fontId="25" fillId="9" borderId="1" xfId="0" applyNumberFormat="1" applyFont="1" applyFill="1" applyBorder="1" applyAlignment="1">
      <alignment horizontal="right" vertical="top" wrapText="1"/>
    </xf>
    <xf numFmtId="4" fontId="25" fillId="10" borderId="1" xfId="0" applyNumberFormat="1" applyFont="1" applyFill="1" applyBorder="1" applyAlignment="1">
      <alignment horizontal="right" vertical="top" wrapText="1"/>
    </xf>
    <xf numFmtId="0" fontId="10" fillId="3" borderId="53" xfId="1" applyFont="1" applyFill="1" applyBorder="1" applyAlignment="1">
      <alignment horizontal="center" vertical="top" wrapText="1"/>
    </xf>
    <xf numFmtId="0" fontId="6" fillId="4" borderId="54" xfId="1" applyFont="1" applyFill="1" applyBorder="1" applyAlignment="1">
      <alignment horizontal="left" vertical="top" wrapText="1"/>
    </xf>
    <xf numFmtId="0" fontId="10" fillId="5" borderId="55" xfId="0" applyFont="1" applyFill="1" applyBorder="1" applyAlignment="1">
      <alignment horizontal="left" vertical="top" wrapText="1"/>
    </xf>
    <xf numFmtId="0" fontId="6" fillId="0" borderId="55" xfId="0" applyFont="1" applyBorder="1" applyAlignment="1">
      <alignment horizontal="left" vertical="top" wrapText="1"/>
    </xf>
    <xf numFmtId="0" fontId="26" fillId="11" borderId="1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0" fillId="5" borderId="57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left" vertical="center" wrapText="1"/>
    </xf>
    <xf numFmtId="0" fontId="10" fillId="5" borderId="50" xfId="0" applyFont="1" applyFill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4" borderId="0" xfId="1" applyFont="1" applyFill="1" applyBorder="1" applyAlignment="1">
      <alignment horizontal="center" vertical="top" wrapText="1"/>
    </xf>
    <xf numFmtId="0" fontId="10" fillId="3" borderId="43" xfId="1" applyFont="1" applyFill="1" applyBorder="1" applyAlignment="1">
      <alignment horizontal="center" vertical="top" wrapText="1"/>
    </xf>
    <xf numFmtId="4" fontId="10" fillId="3" borderId="56" xfId="1" applyNumberFormat="1" applyFont="1" applyFill="1" applyBorder="1" applyAlignment="1">
      <alignment horizontal="center" vertical="top" wrapText="1"/>
    </xf>
    <xf numFmtId="0" fontId="6" fillId="4" borderId="50" xfId="1" applyFont="1" applyFill="1" applyBorder="1" applyAlignment="1">
      <alignment horizontal="left" vertical="top" wrapText="1"/>
    </xf>
    <xf numFmtId="4" fontId="6" fillId="4" borderId="57" xfId="1" applyNumberFormat="1" applyFont="1" applyFill="1" applyBorder="1" applyAlignment="1">
      <alignment horizontal="center" vertical="top" wrapText="1"/>
    </xf>
    <xf numFmtId="0" fontId="27" fillId="12" borderId="0" xfId="0" applyFont="1" applyFill="1" applyAlignment="1">
      <alignment horizontal="left" vertical="top" wrapText="1"/>
    </xf>
    <xf numFmtId="0" fontId="28" fillId="12" borderId="0" xfId="0" applyFont="1" applyFill="1" applyAlignment="1">
      <alignment horizontal="left" vertical="top" wrapText="1"/>
    </xf>
    <xf numFmtId="0" fontId="27" fillId="12" borderId="1" xfId="0" applyFont="1" applyFill="1" applyBorder="1" applyAlignment="1">
      <alignment horizontal="right" vertical="top" wrapText="1"/>
    </xf>
    <xf numFmtId="0" fontId="26" fillId="11" borderId="1" xfId="0" applyFont="1" applyFill="1" applyBorder="1" applyAlignment="1">
      <alignment horizontal="right" vertical="top" wrapText="1"/>
    </xf>
    <xf numFmtId="4" fontId="26" fillId="11" borderId="1" xfId="0" applyNumberFormat="1" applyFont="1" applyFill="1" applyBorder="1" applyAlignment="1">
      <alignment horizontal="right" vertical="top" wrapText="1"/>
    </xf>
    <xf numFmtId="164" fontId="26" fillId="11" borderId="1" xfId="0" applyNumberFormat="1" applyFont="1" applyFill="1" applyBorder="1" applyAlignment="1">
      <alignment horizontal="right" vertical="top" wrapText="1"/>
    </xf>
    <xf numFmtId="164" fontId="25" fillId="9" borderId="1" xfId="0" applyNumberFormat="1" applyFont="1" applyFill="1" applyBorder="1" applyAlignment="1">
      <alignment horizontal="right" vertical="top" wrapText="1"/>
    </xf>
    <xf numFmtId="164" fontId="25" fillId="10" borderId="1" xfId="0" applyNumberFormat="1" applyFont="1" applyFill="1" applyBorder="1" applyAlignment="1">
      <alignment horizontal="right" vertical="top" wrapText="1"/>
    </xf>
    <xf numFmtId="0" fontId="28" fillId="12" borderId="0" xfId="0" applyFont="1" applyFill="1" applyAlignment="1">
      <alignment horizontal="right" vertical="top" wrapText="1"/>
    </xf>
    <xf numFmtId="0" fontId="29" fillId="12" borderId="0" xfId="0" applyFont="1" applyFill="1" applyAlignment="1">
      <alignment horizontal="center" vertical="top" wrapText="1"/>
    </xf>
    <xf numFmtId="0" fontId="29" fillId="12" borderId="0" xfId="0" applyFont="1" applyFill="1" applyAlignment="1">
      <alignment horizontal="left" vertical="top" wrapText="1"/>
    </xf>
    <xf numFmtId="0" fontId="28" fillId="12" borderId="0" xfId="0" applyFont="1" applyFill="1" applyAlignment="1">
      <alignment horizontal="center" vertical="top" wrapText="1"/>
    </xf>
    <xf numFmtId="0" fontId="22" fillId="3" borderId="33" xfId="1" applyFont="1" applyFill="1" applyBorder="1" applyAlignment="1">
      <alignment horizontal="center" vertical="top" wrapText="1"/>
    </xf>
    <xf numFmtId="4" fontId="22" fillId="3" borderId="33" xfId="1" applyNumberFormat="1" applyFont="1" applyFill="1" applyBorder="1" applyAlignment="1">
      <alignment horizontal="center" vertical="top" wrapText="1"/>
    </xf>
    <xf numFmtId="0" fontId="22" fillId="4" borderId="33" xfId="1" applyFont="1" applyFill="1" applyBorder="1" applyAlignment="1">
      <alignment horizontal="center" vertical="top" wrapText="1"/>
    </xf>
    <xf numFmtId="4" fontId="24" fillId="0" borderId="0" xfId="1" applyNumberFormat="1" applyFont="1" applyAlignment="1"/>
    <xf numFmtId="0" fontId="10" fillId="3" borderId="11" xfId="1" applyFont="1" applyFill="1" applyBorder="1" applyAlignment="1">
      <alignment horizontal="center" wrapText="1"/>
    </xf>
    <xf numFmtId="0" fontId="6" fillId="0" borderId="0" xfId="1" applyFont="1" applyAlignment="1">
      <alignment horizontal="justify" wrapText="1"/>
    </xf>
    <xf numFmtId="4" fontId="24" fillId="0" borderId="0" xfId="1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10" fontId="11" fillId="3" borderId="44" xfId="7" applyNumberFormat="1" applyFont="1" applyFill="1" applyBorder="1" applyAlignment="1">
      <alignment horizontal="center" vertical="top"/>
    </xf>
    <xf numFmtId="4" fontId="10" fillId="0" borderId="0" xfId="1" applyNumberFormat="1" applyFont="1" applyAlignment="1">
      <alignment horizontal="center"/>
    </xf>
    <xf numFmtId="0" fontId="8" fillId="0" borderId="32" xfId="2" applyFont="1" applyBorder="1" applyAlignment="1">
      <alignment horizontal="center"/>
    </xf>
    <xf numFmtId="0" fontId="8" fillId="0" borderId="0" xfId="2" applyFont="1" applyAlignment="1">
      <alignment horizontal="center"/>
    </xf>
    <xf numFmtId="0" fontId="2" fillId="0" borderId="34" xfId="5" applyBorder="1" applyAlignment="1">
      <alignment horizontal="left" vertical="center"/>
    </xf>
    <xf numFmtId="0" fontId="15" fillId="8" borderId="33" xfId="5" applyFont="1" applyFill="1" applyBorder="1" applyAlignment="1">
      <alignment horizontal="center" vertical="center" wrapText="1"/>
    </xf>
    <xf numFmtId="0" fontId="16" fillId="0" borderId="26" xfId="5" applyFont="1" applyBorder="1" applyAlignment="1">
      <alignment horizontal="center" vertical="center"/>
    </xf>
    <xf numFmtId="0" fontId="3" fillId="0" borderId="33" xfId="5" applyFont="1" applyBorder="1" applyAlignment="1">
      <alignment horizontal="center" vertical="center"/>
    </xf>
    <xf numFmtId="0" fontId="29" fillId="12" borderId="0" xfId="0" applyFont="1" applyFill="1" applyAlignment="1">
      <alignment horizontal="center" vertical="top" wrapText="1"/>
    </xf>
    <xf numFmtId="0" fontId="0" fillId="0" borderId="0" xfId="0"/>
    <xf numFmtId="0" fontId="28" fillId="12" borderId="0" xfId="0" applyFont="1" applyFill="1" applyAlignment="1">
      <alignment horizontal="right" vertical="top" wrapText="1"/>
    </xf>
    <xf numFmtId="0" fontId="28" fillId="12" borderId="0" xfId="0" applyFont="1" applyFill="1" applyAlignment="1">
      <alignment horizontal="left" vertical="top" wrapText="1"/>
    </xf>
    <xf numFmtId="4" fontId="28" fillId="12" borderId="0" xfId="0" applyNumberFormat="1" applyFont="1" applyFill="1" applyAlignment="1">
      <alignment horizontal="right" vertical="top" wrapText="1"/>
    </xf>
    <xf numFmtId="0" fontId="27" fillId="12" borderId="0" xfId="0" applyFont="1" applyFill="1" applyAlignment="1">
      <alignment horizontal="center" wrapText="1"/>
    </xf>
    <xf numFmtId="0" fontId="27" fillId="12" borderId="1" xfId="0" applyFont="1" applyFill="1" applyBorder="1" applyAlignment="1">
      <alignment horizontal="left" vertical="top" wrapText="1"/>
    </xf>
    <xf numFmtId="0" fontId="27" fillId="12" borderId="1" xfId="0" applyFont="1" applyFill="1" applyBorder="1" applyAlignment="1">
      <alignment horizontal="right" vertical="top" wrapText="1"/>
    </xf>
    <xf numFmtId="0" fontId="27" fillId="12" borderId="1" xfId="0" applyFont="1" applyFill="1" applyBorder="1" applyAlignment="1">
      <alignment horizontal="center" vertical="top" wrapText="1"/>
    </xf>
    <xf numFmtId="0" fontId="27" fillId="12" borderId="0" xfId="0" applyFont="1" applyFill="1" applyAlignment="1">
      <alignment horizontal="left" vertical="top" wrapText="1"/>
    </xf>
  </cellXfs>
  <cellStyles count="8">
    <cellStyle name="Excel Built-in Check Cell" xfId="3" xr:uid="{9174E271-F2D3-44EC-A9DC-E7E7DA9D5566}"/>
    <cellStyle name="Normal" xfId="0" builtinId="0"/>
    <cellStyle name="Normal 2" xfId="1" xr:uid="{0D380D2D-1F09-4954-8A4F-CA466C8F01E7}"/>
    <cellStyle name="Normal 2 2" xfId="2" xr:uid="{54F5A774-0820-46F0-BFE5-E80005BD62DF}"/>
    <cellStyle name="Normal_1ª medição Reforma Formosa 2018(1)" xfId="4" xr:uid="{9B59FBCC-E3C6-468F-B8C4-A52FD36EB3CF}"/>
    <cellStyle name="Normal_ATUALIZAÇÃO Orçamento Pintura prédio sede(2)" xfId="7" xr:uid="{0D536371-D928-4A1B-B691-4F104B27A32F}"/>
    <cellStyle name="Normal_NOVO_Orcamento Licitacao ITABERAÍ_ATUALIZADO Acordao TCU" xfId="5" xr:uid="{8849CE09-C6FC-4874-AC7C-A0E4ABFF0588}"/>
    <cellStyle name="Porcentagem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31750</xdr:colOff>
      <xdr:row>0</xdr:row>
      <xdr:rowOff>116416</xdr:rowOff>
    </xdr:from>
    <xdr:to>
      <xdr:col>1</xdr:col>
      <xdr:colOff>929590</xdr:colOff>
      <xdr:row>5</xdr:row>
      <xdr:rowOff>144053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40C5888A-951C-4D1D-87F8-FE0E602D4E06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-1" b="2874"/>
        <a:stretch/>
      </xdr:blipFill>
      <xdr:spPr>
        <a:xfrm>
          <a:off x="719667" y="116416"/>
          <a:ext cx="897840" cy="990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71938</xdr:colOff>
      <xdr:row>0</xdr:row>
      <xdr:rowOff>131114</xdr:rowOff>
    </xdr:from>
    <xdr:to>
      <xdr:col>1</xdr:col>
      <xdr:colOff>969778</xdr:colOff>
      <xdr:row>5</xdr:row>
      <xdr:rowOff>158751</xdr:rowOff>
    </xdr:to>
    <xdr:pic>
      <xdr:nvPicPr>
        <xdr:cNvPr id="6" name="Imagem 2">
          <a:extLst>
            <a:ext uri="{FF2B5EF4-FFF2-40B4-BE49-F238E27FC236}">
              <a16:creationId xmlns:a16="http://schemas.microsoft.com/office/drawing/2014/main" id="{A8C3E831-E976-463E-A000-0981B8531D6F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-1" b="2874"/>
        <a:stretch/>
      </xdr:blipFill>
      <xdr:spPr>
        <a:xfrm>
          <a:off x="759855" y="131114"/>
          <a:ext cx="897840" cy="990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537604</xdr:colOff>
      <xdr:row>0</xdr:row>
      <xdr:rowOff>46446</xdr:rowOff>
    </xdr:from>
    <xdr:to>
      <xdr:col>1</xdr:col>
      <xdr:colOff>1435444</xdr:colOff>
      <xdr:row>5</xdr:row>
      <xdr:rowOff>74083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7CDFBF14-1A1C-4101-9E30-E1360A2184F3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-1" b="2874"/>
        <a:stretch/>
      </xdr:blipFill>
      <xdr:spPr>
        <a:xfrm>
          <a:off x="1225521" y="46446"/>
          <a:ext cx="897840" cy="990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1504800</xdr:colOff>
      <xdr:row>57</xdr:row>
      <xdr:rowOff>19080</xdr:rowOff>
    </xdr:from>
    <xdr:to>
      <xdr:col>1</xdr:col>
      <xdr:colOff>4771440</xdr:colOff>
      <xdr:row>60</xdr:row>
      <xdr:rowOff>75960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13D47BC8-1281-4AFF-BFB7-CC84B222317F}"/>
            </a:ext>
          </a:extLst>
        </xdr:cNvPr>
        <xdr:cNvSpPr/>
      </xdr:nvSpPr>
      <xdr:spPr>
        <a:xfrm>
          <a:off x="2190600" y="49253805"/>
          <a:ext cx="3266640" cy="54265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>
          <a:noAutofit/>
        </a:bodyPr>
        <a:lstStyle/>
        <a:p>
          <a:pPr algn="ctr">
            <a:lnSpc>
              <a:spcPct val="100000"/>
            </a:lnSpc>
          </a:pPr>
          <a:endParaRPr lang="pt-BR" sz="1000" b="0" strike="noStrike" spc="-1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84667</xdr:colOff>
      <xdr:row>0</xdr:row>
      <xdr:rowOff>52917</xdr:rowOff>
    </xdr:from>
    <xdr:to>
      <xdr:col>1</xdr:col>
      <xdr:colOff>982507</xdr:colOff>
      <xdr:row>5</xdr:row>
      <xdr:rowOff>80554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2B289D78-9EEA-4D1D-AEB7-80395ADB8D7B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-1" b="2874"/>
        <a:stretch/>
      </xdr:blipFill>
      <xdr:spPr>
        <a:xfrm>
          <a:off x="772584" y="52917"/>
          <a:ext cx="897840" cy="990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C47A6-61BB-4405-AA66-7EC4924D93A9}">
  <dimension ref="A1:AMK66"/>
  <sheetViews>
    <sheetView tabSelected="1" zoomScale="90" zoomScaleNormal="90" workbookViewId="0">
      <selection sqref="A1:XFD1048576"/>
    </sheetView>
  </sheetViews>
  <sheetFormatPr defaultColWidth="9" defaultRowHeight="14.25" x14ac:dyDescent="0.2"/>
  <cols>
    <col min="1" max="1" width="9" style="8"/>
    <col min="2" max="2" width="66" style="8" bestFit="1" customWidth="1"/>
    <col min="3" max="3" width="11.125" style="8" customWidth="1"/>
    <col min="4" max="4" width="8.125" style="84" customWidth="1"/>
    <col min="5" max="5" width="1.625" style="75" customWidth="1"/>
    <col min="6" max="6" width="13.125" style="75" customWidth="1"/>
    <col min="7" max="7" width="10.625" style="75" customWidth="1"/>
    <col min="8" max="8" width="10.25" style="75" customWidth="1"/>
    <col min="9" max="9" width="1.625" style="75" customWidth="1"/>
    <col min="10" max="10" width="12" style="75" customWidth="1"/>
    <col min="11" max="11" width="13.125" style="75" customWidth="1"/>
    <col min="12" max="12" width="13.25" style="75" customWidth="1"/>
    <col min="13" max="13" width="1.625" style="75" customWidth="1"/>
    <col min="14" max="14" width="14.625" style="75" customWidth="1"/>
    <col min="15" max="15" width="1.625" style="75" customWidth="1"/>
    <col min="16" max="16" width="14.75" style="75" customWidth="1"/>
    <col min="17" max="17" width="15.25" style="75" customWidth="1"/>
    <col min="18" max="18" width="24.5" style="7" customWidth="1"/>
    <col min="19" max="91" width="9" style="7"/>
    <col min="92" max="1025" width="9" style="8"/>
    <col min="1026" max="16384" width="9" style="9"/>
  </cols>
  <sheetData>
    <row r="1" spans="1:91" x14ac:dyDescent="0.2">
      <c r="A1" s="2"/>
      <c r="B1" s="3"/>
      <c r="C1" s="4"/>
      <c r="D1" s="5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91" x14ac:dyDescent="0.2">
      <c r="A2" s="7"/>
      <c r="B2" s="10"/>
      <c r="C2" s="11"/>
      <c r="D2" s="12"/>
      <c r="E2" s="13"/>
      <c r="F2" s="13"/>
      <c r="G2" s="13"/>
      <c r="H2" s="13"/>
      <c r="I2" s="13"/>
      <c r="J2" s="13"/>
      <c r="K2" s="13"/>
      <c r="L2" s="13"/>
      <c r="M2" s="13"/>
      <c r="N2" s="14" t="s">
        <v>81</v>
      </c>
      <c r="O2" s="15"/>
      <c r="P2" s="16"/>
      <c r="Q2" s="17" t="s">
        <v>197</v>
      </c>
    </row>
    <row r="3" spans="1:91" ht="19.5" x14ac:dyDescent="0.25">
      <c r="A3" s="7"/>
      <c r="B3" s="18" t="s">
        <v>82</v>
      </c>
      <c r="D3" s="12"/>
      <c r="E3" s="13"/>
      <c r="F3" s="13"/>
      <c r="G3" s="13"/>
      <c r="H3" s="13"/>
      <c r="I3" s="13"/>
      <c r="J3" s="13"/>
      <c r="K3" s="13"/>
      <c r="L3" s="13"/>
      <c r="M3" s="13"/>
      <c r="N3" s="14" t="s">
        <v>83</v>
      </c>
      <c r="O3" s="15"/>
      <c r="P3" s="16"/>
      <c r="Q3" s="19">
        <f>'Composição BDI'!D55</f>
        <v>0.24316616168450622</v>
      </c>
    </row>
    <row r="4" spans="1:91" x14ac:dyDescent="0.2">
      <c r="A4" s="7"/>
      <c r="B4" s="20" t="s">
        <v>84</v>
      </c>
      <c r="C4" s="11"/>
      <c r="D4" s="12"/>
      <c r="E4" s="13"/>
      <c r="F4" s="13"/>
      <c r="G4" s="13"/>
      <c r="H4" s="13"/>
      <c r="I4" s="13"/>
      <c r="J4" s="13"/>
      <c r="K4" s="13"/>
      <c r="L4" s="13"/>
      <c r="M4" s="13"/>
      <c r="N4" s="14" t="s">
        <v>85</v>
      </c>
      <c r="O4" s="21"/>
      <c r="P4" s="16"/>
      <c r="Q4" s="22">
        <f>Q56-P56</f>
        <v>240731.72602046101</v>
      </c>
    </row>
    <row r="5" spans="1:91" x14ac:dyDescent="0.2">
      <c r="A5" s="7"/>
      <c r="B5" s="10"/>
      <c r="C5" s="11"/>
      <c r="D5" s="12"/>
      <c r="E5" s="13"/>
      <c r="F5" s="13"/>
      <c r="G5" s="13"/>
      <c r="H5" s="13"/>
      <c r="I5" s="13"/>
      <c r="J5" s="13"/>
      <c r="K5" s="13"/>
      <c r="L5" s="13"/>
      <c r="M5" s="13"/>
      <c r="N5" s="14" t="s">
        <v>86</v>
      </c>
      <c r="O5" s="23"/>
      <c r="P5" s="24"/>
      <c r="Q5" s="22">
        <f>P56</f>
        <v>87882.908893442247</v>
      </c>
    </row>
    <row r="6" spans="1:91" x14ac:dyDescent="0.2">
      <c r="A6" s="7"/>
      <c r="D6" s="12"/>
      <c r="E6" s="13"/>
      <c r="F6" s="13"/>
      <c r="G6" s="13"/>
      <c r="H6" s="13"/>
      <c r="I6" s="13"/>
      <c r="J6" s="13"/>
      <c r="K6" s="13"/>
      <c r="L6" s="13"/>
      <c r="M6" s="13"/>
      <c r="N6" s="14" t="s">
        <v>87</v>
      </c>
      <c r="O6" s="25"/>
      <c r="P6" s="16"/>
      <c r="Q6" s="22">
        <f>Q56</f>
        <v>328614.63491390325</v>
      </c>
    </row>
    <row r="7" spans="1:91" ht="15" thickBot="1" x14ac:dyDescent="0.25">
      <c r="A7" s="7"/>
      <c r="D7" s="12"/>
      <c r="E7" s="13"/>
      <c r="F7" s="13"/>
      <c r="G7" s="13"/>
      <c r="H7" s="13"/>
      <c r="I7" s="13"/>
      <c r="J7" s="13"/>
      <c r="K7" s="13"/>
      <c r="L7" s="13"/>
      <c r="M7" s="13"/>
      <c r="N7" s="26"/>
      <c r="O7" s="27"/>
      <c r="P7" s="13"/>
      <c r="Q7" s="28"/>
    </row>
    <row r="8" spans="1:91" ht="19.5" thickTop="1" thickBot="1" x14ac:dyDescent="0.3">
      <c r="A8" s="29"/>
      <c r="B8" s="30" t="s">
        <v>88</v>
      </c>
      <c r="C8" s="31"/>
      <c r="D8" s="32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</row>
    <row r="9" spans="1:91" ht="15" thickTop="1" x14ac:dyDescent="0.2">
      <c r="A9" s="7"/>
      <c r="B9" s="34" t="s">
        <v>274</v>
      </c>
      <c r="C9" s="11"/>
      <c r="D9" s="12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</row>
    <row r="10" spans="1:91" x14ac:dyDescent="0.2">
      <c r="A10" s="7"/>
      <c r="B10" s="34" t="s">
        <v>183</v>
      </c>
      <c r="C10" s="11"/>
      <c r="D10" s="12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91" x14ac:dyDescent="0.2">
      <c r="A11" s="7"/>
      <c r="B11" s="11"/>
      <c r="C11" s="11"/>
      <c r="D11" s="12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91" s="40" customFormat="1" ht="12.75" customHeight="1" x14ac:dyDescent="0.2">
      <c r="A12" s="35" t="s">
        <v>89</v>
      </c>
      <c r="B12" s="36" t="s">
        <v>90</v>
      </c>
      <c r="C12" s="36" t="s">
        <v>91</v>
      </c>
      <c r="D12" s="37" t="s">
        <v>92</v>
      </c>
      <c r="E12" s="38"/>
      <c r="F12" s="236" t="s">
        <v>93</v>
      </c>
      <c r="G12" s="236"/>
      <c r="H12" s="236"/>
      <c r="I12" s="38"/>
      <c r="J12" s="236" t="s">
        <v>94</v>
      </c>
      <c r="K12" s="236"/>
      <c r="L12" s="236"/>
      <c r="M12" s="38"/>
      <c r="N12" s="39" t="s">
        <v>95</v>
      </c>
      <c r="O12" s="38"/>
      <c r="P12" s="236" t="s">
        <v>96</v>
      </c>
      <c r="Q12" s="236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</row>
    <row r="13" spans="1:91" s="52" customFormat="1" ht="12.75" x14ac:dyDescent="0.2">
      <c r="A13" s="41"/>
      <c r="B13" s="42"/>
      <c r="C13" s="43"/>
      <c r="D13" s="44"/>
      <c r="E13" s="45"/>
      <c r="F13" s="46" t="s">
        <v>97</v>
      </c>
      <c r="G13" s="47" t="s">
        <v>98</v>
      </c>
      <c r="H13" s="48" t="s">
        <v>14</v>
      </c>
      <c r="I13" s="38"/>
      <c r="J13" s="46" t="s">
        <v>97</v>
      </c>
      <c r="K13" s="47" t="s">
        <v>98</v>
      </c>
      <c r="L13" s="48" t="s">
        <v>14</v>
      </c>
      <c r="M13" s="49"/>
      <c r="N13" s="50">
        <f>Q3</f>
        <v>0.24316616168450622</v>
      </c>
      <c r="O13" s="38"/>
      <c r="P13" s="51" t="s">
        <v>97</v>
      </c>
      <c r="Q13" s="48" t="s">
        <v>14</v>
      </c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</row>
    <row r="14" spans="1:91" s="61" customFormat="1" ht="12.75" x14ac:dyDescent="0.2">
      <c r="A14" s="178" t="s">
        <v>18</v>
      </c>
      <c r="B14" s="53" t="s">
        <v>19</v>
      </c>
      <c r="C14" s="53"/>
      <c r="D14" s="176"/>
      <c r="E14" s="174"/>
      <c r="F14" s="172">
        <f>SUM(Q15:Q18)</f>
        <v>10691.775983597896</v>
      </c>
      <c r="G14" s="53"/>
      <c r="H14" s="54"/>
      <c r="I14" s="55"/>
      <c r="J14" s="56"/>
      <c r="K14" s="57"/>
      <c r="L14" s="54"/>
      <c r="M14" s="58"/>
      <c r="N14" s="59"/>
      <c r="O14" s="55"/>
      <c r="P14" s="60"/>
      <c r="Q14" s="54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179" t="s">
        <v>20</v>
      </c>
      <c r="B15" s="62" t="s">
        <v>201</v>
      </c>
      <c r="C15" s="63" t="s">
        <v>30</v>
      </c>
      <c r="D15" s="177">
        <v>22</v>
      </c>
      <c r="E15" s="175"/>
      <c r="F15" s="173">
        <v>116.29</v>
      </c>
      <c r="G15" s="64">
        <v>0</v>
      </c>
      <c r="H15" s="65">
        <v>116.29</v>
      </c>
      <c r="I15" s="66"/>
      <c r="J15" s="67">
        <f>F15*D15</f>
        <v>2558.38</v>
      </c>
      <c r="K15" s="68">
        <f t="shared" ref="K15" si="0">G15*D15</f>
        <v>0</v>
      </c>
      <c r="L15" s="65">
        <f t="shared" ref="L15" si="1">K15+J15</f>
        <v>2558.38</v>
      </c>
      <c r="M15" s="69"/>
      <c r="N15" s="70">
        <f t="shared" ref="N15" si="2">Q$3*L15</f>
        <v>622.11144473040702</v>
      </c>
      <c r="O15" s="66"/>
      <c r="P15" s="71">
        <f t="shared" ref="P15" si="3">J15*(1+Q$3)</f>
        <v>3180.4914447304072</v>
      </c>
      <c r="Q15" s="65">
        <f t="shared" ref="Q15" si="4">L15*(1+Q$3)</f>
        <v>3180.4914447304072</v>
      </c>
    </row>
    <row r="16" spans="1:91" x14ac:dyDescent="0.2">
      <c r="A16" s="179" t="s">
        <v>24</v>
      </c>
      <c r="B16" s="62" t="s">
        <v>202</v>
      </c>
      <c r="C16" s="63" t="s">
        <v>32</v>
      </c>
      <c r="D16" s="177">
        <v>1</v>
      </c>
      <c r="E16" s="175"/>
      <c r="F16" s="173">
        <v>5324.33</v>
      </c>
      <c r="G16" s="64">
        <v>0</v>
      </c>
      <c r="H16" s="65">
        <v>5324.33</v>
      </c>
      <c r="I16" s="66"/>
      <c r="J16" s="67">
        <f t="shared" ref="J16:J18" si="5">F16*D16</f>
        <v>5324.33</v>
      </c>
      <c r="K16" s="68">
        <f t="shared" ref="K16:K18" si="6">G16*D16</f>
        <v>0</v>
      </c>
      <c r="L16" s="65">
        <f t="shared" ref="L16:L18" si="7">K16+J16</f>
        <v>5324.33</v>
      </c>
      <c r="M16" s="69"/>
      <c r="N16" s="70">
        <f t="shared" ref="N16:N18" si="8">Q$3*L16</f>
        <v>1294.696889641667</v>
      </c>
      <c r="O16" s="66"/>
      <c r="P16" s="71">
        <f t="shared" ref="P16:P18" si="9">J16*(1+Q$3)</f>
        <v>6619.0268896416674</v>
      </c>
      <c r="Q16" s="65">
        <f t="shared" ref="Q16:Q18" si="10">L16*(1+Q$3)</f>
        <v>6619.0268896416674</v>
      </c>
    </row>
    <row r="17" spans="1:91" ht="25.5" x14ac:dyDescent="0.2">
      <c r="A17" s="179" t="s">
        <v>105</v>
      </c>
      <c r="B17" s="62" t="s">
        <v>204</v>
      </c>
      <c r="C17" s="63" t="s">
        <v>33</v>
      </c>
      <c r="D17" s="177">
        <v>1</v>
      </c>
      <c r="E17" s="175"/>
      <c r="F17" s="173">
        <v>28.26</v>
      </c>
      <c r="G17" s="64">
        <v>434.88</v>
      </c>
      <c r="H17" s="65">
        <v>463.14</v>
      </c>
      <c r="I17" s="66"/>
      <c r="J17" s="67">
        <f t="shared" si="5"/>
        <v>28.26</v>
      </c>
      <c r="K17" s="68">
        <f t="shared" si="6"/>
        <v>434.88</v>
      </c>
      <c r="L17" s="65">
        <f t="shared" si="7"/>
        <v>463.14</v>
      </c>
      <c r="M17" s="69"/>
      <c r="N17" s="70">
        <f t="shared" si="8"/>
        <v>112.61997612256221</v>
      </c>
      <c r="O17" s="66"/>
      <c r="P17" s="71">
        <f t="shared" si="9"/>
        <v>35.131875729204147</v>
      </c>
      <c r="Q17" s="65">
        <f t="shared" si="10"/>
        <v>575.75997612256219</v>
      </c>
    </row>
    <row r="18" spans="1:91" x14ac:dyDescent="0.2">
      <c r="A18" s="179" t="s">
        <v>106</v>
      </c>
      <c r="B18" s="62" t="s">
        <v>36</v>
      </c>
      <c r="C18" s="63" t="s">
        <v>37</v>
      </c>
      <c r="D18" s="177">
        <v>1</v>
      </c>
      <c r="E18" s="175"/>
      <c r="F18" s="173">
        <v>0</v>
      </c>
      <c r="G18" s="64">
        <v>254.59</v>
      </c>
      <c r="H18" s="65">
        <v>254.59</v>
      </c>
      <c r="I18" s="66"/>
      <c r="J18" s="67">
        <f t="shared" si="5"/>
        <v>0</v>
      </c>
      <c r="K18" s="68">
        <f t="shared" si="6"/>
        <v>254.59</v>
      </c>
      <c r="L18" s="65">
        <f t="shared" si="7"/>
        <v>254.59</v>
      </c>
      <c r="M18" s="69"/>
      <c r="N18" s="70">
        <f t="shared" si="8"/>
        <v>61.907673103258439</v>
      </c>
      <c r="O18" s="66"/>
      <c r="P18" s="71">
        <f t="shared" si="9"/>
        <v>0</v>
      </c>
      <c r="Q18" s="65">
        <f t="shared" si="10"/>
        <v>316.49767310325842</v>
      </c>
    </row>
    <row r="19" spans="1:91" s="61" customFormat="1" ht="12.75" x14ac:dyDescent="0.2">
      <c r="A19" s="178" t="s">
        <v>38</v>
      </c>
      <c r="B19" s="53" t="s">
        <v>39</v>
      </c>
      <c r="C19" s="53"/>
      <c r="D19" s="176"/>
      <c r="E19" s="174"/>
      <c r="F19" s="172">
        <f>SUM(Q20:Q29)</f>
        <v>36354.427709595599</v>
      </c>
      <c r="G19" s="53"/>
      <c r="H19" s="54"/>
      <c r="I19" s="55"/>
      <c r="J19" s="56"/>
      <c r="K19" s="57"/>
      <c r="L19" s="54"/>
      <c r="M19" s="58"/>
      <c r="N19" s="59"/>
      <c r="O19" s="55"/>
      <c r="P19" s="60"/>
      <c r="Q19" s="54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</row>
    <row r="20" spans="1:91" ht="25.5" x14ac:dyDescent="0.2">
      <c r="A20" s="179" t="s">
        <v>40</v>
      </c>
      <c r="B20" s="62" t="s">
        <v>205</v>
      </c>
      <c r="C20" s="63" t="s">
        <v>74</v>
      </c>
      <c r="D20" s="177">
        <v>253.1</v>
      </c>
      <c r="E20" s="175"/>
      <c r="F20" s="173">
        <v>6.31</v>
      </c>
      <c r="G20" s="64">
        <v>0</v>
      </c>
      <c r="H20" s="65">
        <v>6.31</v>
      </c>
      <c r="I20" s="66"/>
      <c r="J20" s="67">
        <f t="shared" ref="J20" si="11">F20*D20</f>
        <v>1597.0609999999999</v>
      </c>
      <c r="K20" s="68">
        <f t="shared" ref="K20" si="12">G20*D20</f>
        <v>0</v>
      </c>
      <c r="L20" s="65">
        <f t="shared" ref="L20" si="13">K20+J20</f>
        <v>1597.0609999999999</v>
      </c>
      <c r="M20" s="69"/>
      <c r="N20" s="70">
        <f t="shared" ref="N20" si="14">Q$3*L20</f>
        <v>388.35119334601916</v>
      </c>
      <c r="O20" s="66"/>
      <c r="P20" s="71">
        <f t="shared" ref="P20" si="15">J20*(1+Q$3)</f>
        <v>1985.4121933460192</v>
      </c>
      <c r="Q20" s="65">
        <f t="shared" ref="Q20" si="16">L20*(1+Q$3)</f>
        <v>1985.4121933460192</v>
      </c>
    </row>
    <row r="21" spans="1:91" ht="25.5" x14ac:dyDescent="0.2">
      <c r="A21" s="179" t="s">
        <v>41</v>
      </c>
      <c r="B21" s="62" t="s">
        <v>206</v>
      </c>
      <c r="C21" s="63" t="s">
        <v>33</v>
      </c>
      <c r="D21" s="177">
        <v>879.79</v>
      </c>
      <c r="E21" s="175"/>
      <c r="F21" s="173">
        <v>8.84</v>
      </c>
      <c r="G21" s="64">
        <v>0</v>
      </c>
      <c r="H21" s="65">
        <v>8.84</v>
      </c>
      <c r="I21" s="66"/>
      <c r="J21" s="67">
        <f t="shared" ref="J21:J29" si="17">F21*D21</f>
        <v>7777.3435999999992</v>
      </c>
      <c r="K21" s="68">
        <f t="shared" ref="K21:K29" si="18">G21*D21</f>
        <v>0</v>
      </c>
      <c r="L21" s="65">
        <f t="shared" ref="L21:L29" si="19">K21+J21</f>
        <v>7777.3435999999992</v>
      </c>
      <c r="M21" s="69"/>
      <c r="N21" s="70">
        <f t="shared" ref="N21:N29" si="20">Q$3*L21</f>
        <v>1891.1867913135595</v>
      </c>
      <c r="O21" s="66"/>
      <c r="P21" s="71">
        <f t="shared" ref="P21:P29" si="21">J21*(1+Q$3)</f>
        <v>9668.5303913135594</v>
      </c>
      <c r="Q21" s="65">
        <f t="shared" ref="Q21:Q29" si="22">L21*(1+Q$3)</f>
        <v>9668.5303913135594</v>
      </c>
    </row>
    <row r="22" spans="1:91" ht="25.5" x14ac:dyDescent="0.2">
      <c r="A22" s="179" t="s">
        <v>107</v>
      </c>
      <c r="B22" s="62" t="s">
        <v>207</v>
      </c>
      <c r="C22" s="63" t="s">
        <v>33</v>
      </c>
      <c r="D22" s="177">
        <v>43.36</v>
      </c>
      <c r="E22" s="175"/>
      <c r="F22" s="173">
        <v>14.36</v>
      </c>
      <c r="G22" s="64">
        <v>0</v>
      </c>
      <c r="H22" s="65">
        <v>14.36</v>
      </c>
      <c r="I22" s="66"/>
      <c r="J22" s="67">
        <f t="shared" si="17"/>
        <v>622.64959999999996</v>
      </c>
      <c r="K22" s="68">
        <f t="shared" si="18"/>
        <v>0</v>
      </c>
      <c r="L22" s="65">
        <f t="shared" si="19"/>
        <v>622.64959999999996</v>
      </c>
      <c r="M22" s="69"/>
      <c r="N22" s="70">
        <f t="shared" si="20"/>
        <v>151.40731330639312</v>
      </c>
      <c r="O22" s="66"/>
      <c r="P22" s="71">
        <f t="shared" si="21"/>
        <v>774.05691330639308</v>
      </c>
      <c r="Q22" s="65">
        <f t="shared" si="22"/>
        <v>774.05691330639308</v>
      </c>
    </row>
    <row r="23" spans="1:91" ht="25.5" x14ac:dyDescent="0.2">
      <c r="A23" s="179" t="s">
        <v>108</v>
      </c>
      <c r="B23" s="62" t="s">
        <v>208</v>
      </c>
      <c r="C23" s="63" t="s">
        <v>23</v>
      </c>
      <c r="D23" s="177">
        <v>48.01</v>
      </c>
      <c r="E23" s="175"/>
      <c r="F23" s="173">
        <v>164.28</v>
      </c>
      <c r="G23" s="64">
        <v>0</v>
      </c>
      <c r="H23" s="65">
        <v>164.28</v>
      </c>
      <c r="I23" s="66"/>
      <c r="J23" s="67">
        <f t="shared" si="17"/>
        <v>7887.0828000000001</v>
      </c>
      <c r="K23" s="68">
        <f t="shared" si="18"/>
        <v>0</v>
      </c>
      <c r="L23" s="65">
        <f t="shared" si="19"/>
        <v>7887.0828000000001</v>
      </c>
      <c r="M23" s="69"/>
      <c r="N23" s="70">
        <f t="shared" si="20"/>
        <v>1917.8716513638881</v>
      </c>
      <c r="O23" s="66"/>
      <c r="P23" s="71">
        <f t="shared" si="21"/>
        <v>9804.9544513638884</v>
      </c>
      <c r="Q23" s="65">
        <f t="shared" si="22"/>
        <v>9804.9544513638884</v>
      </c>
    </row>
    <row r="24" spans="1:91" ht="25.5" x14ac:dyDescent="0.2">
      <c r="A24" s="179" t="s">
        <v>109</v>
      </c>
      <c r="B24" s="62" t="s">
        <v>215</v>
      </c>
      <c r="C24" s="63" t="s">
        <v>50</v>
      </c>
      <c r="D24" s="177">
        <v>1</v>
      </c>
      <c r="E24" s="175"/>
      <c r="F24" s="173">
        <v>100.66</v>
      </c>
      <c r="G24" s="64">
        <v>48.58</v>
      </c>
      <c r="H24" s="65">
        <v>149.24</v>
      </c>
      <c r="I24" s="66"/>
      <c r="J24" s="67">
        <f t="shared" si="17"/>
        <v>100.66</v>
      </c>
      <c r="K24" s="68">
        <f t="shared" si="18"/>
        <v>48.58</v>
      </c>
      <c r="L24" s="65">
        <f t="shared" si="19"/>
        <v>149.24</v>
      </c>
      <c r="M24" s="69"/>
      <c r="N24" s="70">
        <f t="shared" si="20"/>
        <v>36.290117969795709</v>
      </c>
      <c r="O24" s="66"/>
      <c r="P24" s="71">
        <f t="shared" si="21"/>
        <v>125.13710583516239</v>
      </c>
      <c r="Q24" s="65">
        <f t="shared" si="22"/>
        <v>185.53011796979573</v>
      </c>
    </row>
    <row r="25" spans="1:91" ht="25.5" x14ac:dyDescent="0.2">
      <c r="A25" s="179" t="s">
        <v>110</v>
      </c>
      <c r="B25" s="62" t="s">
        <v>216</v>
      </c>
      <c r="C25" s="63" t="s">
        <v>50</v>
      </c>
      <c r="D25" s="177">
        <v>2</v>
      </c>
      <c r="E25" s="175"/>
      <c r="F25" s="173">
        <v>96.12</v>
      </c>
      <c r="G25" s="64">
        <v>117.98</v>
      </c>
      <c r="H25" s="65">
        <v>214.1</v>
      </c>
      <c r="I25" s="66"/>
      <c r="J25" s="67">
        <f t="shared" si="17"/>
        <v>192.24</v>
      </c>
      <c r="K25" s="68">
        <f t="shared" si="18"/>
        <v>235.96</v>
      </c>
      <c r="L25" s="65">
        <f t="shared" si="19"/>
        <v>428.20000000000005</v>
      </c>
      <c r="M25" s="69"/>
      <c r="N25" s="70">
        <f t="shared" si="20"/>
        <v>104.12375043330557</v>
      </c>
      <c r="O25" s="66"/>
      <c r="P25" s="71">
        <f t="shared" si="21"/>
        <v>238.98626292222949</v>
      </c>
      <c r="Q25" s="65">
        <f t="shared" si="22"/>
        <v>532.32375043330558</v>
      </c>
    </row>
    <row r="26" spans="1:91" x14ac:dyDescent="0.2">
      <c r="A26" s="179" t="s">
        <v>111</v>
      </c>
      <c r="B26" s="62" t="s">
        <v>211</v>
      </c>
      <c r="C26" s="63" t="s">
        <v>50</v>
      </c>
      <c r="D26" s="177">
        <v>3</v>
      </c>
      <c r="E26" s="175"/>
      <c r="F26" s="173">
        <v>67.66</v>
      </c>
      <c r="G26" s="64">
        <v>78.2</v>
      </c>
      <c r="H26" s="65">
        <v>145.86000000000001</v>
      </c>
      <c r="I26" s="66"/>
      <c r="J26" s="67">
        <f t="shared" si="17"/>
        <v>202.98</v>
      </c>
      <c r="K26" s="68">
        <f t="shared" si="18"/>
        <v>234.60000000000002</v>
      </c>
      <c r="L26" s="65">
        <f t="shared" si="19"/>
        <v>437.58000000000004</v>
      </c>
      <c r="M26" s="69"/>
      <c r="N26" s="70">
        <f t="shared" si="20"/>
        <v>106.40464902990624</v>
      </c>
      <c r="O26" s="66"/>
      <c r="P26" s="71">
        <f t="shared" si="21"/>
        <v>252.33786749872107</v>
      </c>
      <c r="Q26" s="65">
        <f t="shared" si="22"/>
        <v>543.98464902990634</v>
      </c>
    </row>
    <row r="27" spans="1:91" x14ac:dyDescent="0.2">
      <c r="A27" s="179" t="s">
        <v>112</v>
      </c>
      <c r="B27" s="62" t="s">
        <v>212</v>
      </c>
      <c r="C27" s="63" t="s">
        <v>50</v>
      </c>
      <c r="D27" s="177">
        <v>2</v>
      </c>
      <c r="E27" s="175"/>
      <c r="F27" s="173">
        <v>78.88</v>
      </c>
      <c r="G27" s="64">
        <v>377.31</v>
      </c>
      <c r="H27" s="65">
        <v>456.19</v>
      </c>
      <c r="I27" s="66"/>
      <c r="J27" s="67">
        <f t="shared" si="17"/>
        <v>157.76</v>
      </c>
      <c r="K27" s="68">
        <f t="shared" si="18"/>
        <v>754.62</v>
      </c>
      <c r="L27" s="65">
        <f t="shared" si="19"/>
        <v>912.38</v>
      </c>
      <c r="M27" s="69"/>
      <c r="N27" s="70">
        <f t="shared" si="20"/>
        <v>221.85994259770979</v>
      </c>
      <c r="O27" s="66"/>
      <c r="P27" s="71">
        <f t="shared" si="21"/>
        <v>196.12189366734768</v>
      </c>
      <c r="Q27" s="65">
        <f t="shared" si="22"/>
        <v>1134.2399425977098</v>
      </c>
    </row>
    <row r="28" spans="1:91" x14ac:dyDescent="0.2">
      <c r="A28" s="179" t="s">
        <v>113</v>
      </c>
      <c r="B28" s="62" t="s">
        <v>217</v>
      </c>
      <c r="C28" s="63" t="s">
        <v>33</v>
      </c>
      <c r="D28" s="177">
        <v>4.3499999999999996</v>
      </c>
      <c r="E28" s="175"/>
      <c r="F28" s="173">
        <v>2.87</v>
      </c>
      <c r="G28" s="64">
        <v>1.59</v>
      </c>
      <c r="H28" s="65">
        <v>4.46</v>
      </c>
      <c r="I28" s="66"/>
      <c r="J28" s="67">
        <f t="shared" si="17"/>
        <v>12.484499999999999</v>
      </c>
      <c r="K28" s="68">
        <f t="shared" si="18"/>
        <v>6.9165000000000001</v>
      </c>
      <c r="L28" s="65">
        <f t="shared" si="19"/>
        <v>19.401</v>
      </c>
      <c r="M28" s="69"/>
      <c r="N28" s="70">
        <f t="shared" si="20"/>
        <v>4.7176667028411048</v>
      </c>
      <c r="O28" s="66"/>
      <c r="P28" s="71">
        <f t="shared" si="21"/>
        <v>15.520307945550217</v>
      </c>
      <c r="Q28" s="65">
        <f t="shared" si="22"/>
        <v>24.118666702841104</v>
      </c>
    </row>
    <row r="29" spans="1:91" ht="25.5" x14ac:dyDescent="0.2">
      <c r="A29" s="179" t="s">
        <v>114</v>
      </c>
      <c r="B29" s="62" t="s">
        <v>214</v>
      </c>
      <c r="C29" s="63" t="s">
        <v>23</v>
      </c>
      <c r="D29" s="177">
        <v>98.56</v>
      </c>
      <c r="E29" s="175"/>
      <c r="F29" s="173">
        <v>8.9</v>
      </c>
      <c r="G29" s="64">
        <v>86.6</v>
      </c>
      <c r="H29" s="65">
        <v>95.5</v>
      </c>
      <c r="I29" s="66"/>
      <c r="J29" s="67">
        <f t="shared" si="17"/>
        <v>877.18400000000008</v>
      </c>
      <c r="K29" s="68">
        <f t="shared" si="18"/>
        <v>8535.2960000000003</v>
      </c>
      <c r="L29" s="65">
        <f t="shared" si="19"/>
        <v>9412.48</v>
      </c>
      <c r="M29" s="69"/>
      <c r="N29" s="70">
        <f t="shared" si="20"/>
        <v>2288.7966335321812</v>
      </c>
      <c r="O29" s="66"/>
      <c r="P29" s="71">
        <f t="shared" si="21"/>
        <v>1090.4854663710621</v>
      </c>
      <c r="Q29" s="65">
        <f t="shared" si="22"/>
        <v>11701.276633532181</v>
      </c>
    </row>
    <row r="30" spans="1:91" s="61" customFormat="1" ht="12.75" x14ac:dyDescent="0.2">
      <c r="A30" s="178" t="s">
        <v>52</v>
      </c>
      <c r="B30" s="53" t="s">
        <v>198</v>
      </c>
      <c r="C30" s="53"/>
      <c r="D30" s="176"/>
      <c r="E30" s="174"/>
      <c r="F30" s="172">
        <f>SUM(Q31:Q35)</f>
        <v>22967.444986158171</v>
      </c>
      <c r="G30" s="53"/>
      <c r="H30" s="54"/>
      <c r="I30" s="55"/>
      <c r="J30" s="56"/>
      <c r="K30" s="57"/>
      <c r="L30" s="54"/>
      <c r="M30" s="58"/>
      <c r="N30" s="59"/>
      <c r="O30" s="55"/>
      <c r="P30" s="60"/>
      <c r="Q30" s="54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</row>
    <row r="31" spans="1:91" x14ac:dyDescent="0.2">
      <c r="A31" s="179" t="s">
        <v>53</v>
      </c>
      <c r="B31" s="62" t="s">
        <v>218</v>
      </c>
      <c r="C31" s="63" t="s">
        <v>23</v>
      </c>
      <c r="D31" s="177">
        <v>32.03</v>
      </c>
      <c r="E31" s="175"/>
      <c r="F31" s="173">
        <v>57.51</v>
      </c>
      <c r="G31" s="64">
        <v>0</v>
      </c>
      <c r="H31" s="65">
        <v>57.51</v>
      </c>
      <c r="I31" s="66"/>
      <c r="J31" s="67">
        <f t="shared" ref="J31" si="23">F31*D31</f>
        <v>1842.0453</v>
      </c>
      <c r="K31" s="68">
        <f t="shared" ref="K31" si="24">G31*D31</f>
        <v>0</v>
      </c>
      <c r="L31" s="65">
        <f t="shared" ref="L31" si="25">K31+J31</f>
        <v>1842.0453</v>
      </c>
      <c r="M31" s="69"/>
      <c r="N31" s="70">
        <f t="shared" ref="N31" si="26">Q$3*L31</f>
        <v>447.92308524998475</v>
      </c>
      <c r="O31" s="66"/>
      <c r="P31" s="71">
        <f t="shared" ref="P31" si="27">J31*(1+Q$3)</f>
        <v>2289.9683852499847</v>
      </c>
      <c r="Q31" s="65">
        <f t="shared" ref="Q31" si="28">L31*(1+Q$3)</f>
        <v>2289.9683852499847</v>
      </c>
    </row>
    <row r="32" spans="1:91" x14ac:dyDescent="0.2">
      <c r="A32" s="179" t="s">
        <v>54</v>
      </c>
      <c r="B32" s="62" t="s">
        <v>219</v>
      </c>
      <c r="C32" s="63" t="s">
        <v>23</v>
      </c>
      <c r="D32" s="177">
        <v>32.03</v>
      </c>
      <c r="E32" s="175"/>
      <c r="F32" s="173">
        <v>69.11</v>
      </c>
      <c r="G32" s="64">
        <v>0</v>
      </c>
      <c r="H32" s="65">
        <v>69.11</v>
      </c>
      <c r="I32" s="66"/>
      <c r="J32" s="67">
        <f t="shared" ref="J32:J35" si="29">F32*D32</f>
        <v>2213.5933</v>
      </c>
      <c r="K32" s="68">
        <f t="shared" ref="K32:K35" si="30">G32*D32</f>
        <v>0</v>
      </c>
      <c r="L32" s="65">
        <f t="shared" ref="L32:L35" si="31">K32+J32</f>
        <v>2213.5933</v>
      </c>
      <c r="M32" s="69"/>
      <c r="N32" s="70">
        <f t="shared" ref="N32:N35" si="32">Q$3*L32</f>
        <v>538.27098629153966</v>
      </c>
      <c r="O32" s="66"/>
      <c r="P32" s="71">
        <f t="shared" ref="P32:P35" si="33">J32*(1+Q$3)</f>
        <v>2751.8642862915399</v>
      </c>
      <c r="Q32" s="65">
        <f t="shared" ref="Q32:Q35" si="34">L32*(1+Q$3)</f>
        <v>2751.8642862915399</v>
      </c>
    </row>
    <row r="33" spans="1:1025" ht="25.5" x14ac:dyDescent="0.2">
      <c r="A33" s="179" t="s">
        <v>55</v>
      </c>
      <c r="B33" s="62" t="s">
        <v>224</v>
      </c>
      <c r="C33" s="63" t="s">
        <v>33</v>
      </c>
      <c r="D33" s="177">
        <v>1067.51</v>
      </c>
      <c r="E33" s="175"/>
      <c r="F33" s="173">
        <v>2.19</v>
      </c>
      <c r="G33" s="64">
        <v>1.19</v>
      </c>
      <c r="H33" s="65">
        <v>3.38</v>
      </c>
      <c r="I33" s="66"/>
      <c r="J33" s="67">
        <f t="shared" si="29"/>
        <v>2337.8469</v>
      </c>
      <c r="K33" s="68">
        <f t="shared" si="30"/>
        <v>1270.3369</v>
      </c>
      <c r="L33" s="65">
        <f t="shared" si="31"/>
        <v>3608.1837999999998</v>
      </c>
      <c r="M33" s="69"/>
      <c r="N33" s="70">
        <f t="shared" si="32"/>
        <v>877.38820529821601</v>
      </c>
      <c r="O33" s="66"/>
      <c r="P33" s="71">
        <f t="shared" si="33"/>
        <v>2906.3321572790214</v>
      </c>
      <c r="Q33" s="65">
        <f t="shared" si="34"/>
        <v>4485.572005298216</v>
      </c>
    </row>
    <row r="34" spans="1:1025" ht="25.5" x14ac:dyDescent="0.2">
      <c r="A34" s="179" t="s">
        <v>56</v>
      </c>
      <c r="B34" s="62" t="s">
        <v>225</v>
      </c>
      <c r="C34" s="63" t="s">
        <v>23</v>
      </c>
      <c r="D34" s="177">
        <v>42.35</v>
      </c>
      <c r="E34" s="175"/>
      <c r="F34" s="173">
        <v>43.55</v>
      </c>
      <c r="G34" s="64">
        <v>164.65</v>
      </c>
      <c r="H34" s="65">
        <v>208.2</v>
      </c>
      <c r="I34" s="66"/>
      <c r="J34" s="67">
        <f t="shared" si="29"/>
        <v>1844.3425</v>
      </c>
      <c r="K34" s="68">
        <f t="shared" si="30"/>
        <v>6972.9275000000007</v>
      </c>
      <c r="L34" s="65">
        <f t="shared" si="31"/>
        <v>8817.27</v>
      </c>
      <c r="M34" s="69"/>
      <c r="N34" s="70">
        <f t="shared" si="32"/>
        <v>2144.0617024359462</v>
      </c>
      <c r="O34" s="66"/>
      <c r="P34" s="71">
        <f t="shared" si="33"/>
        <v>2292.8241865566065</v>
      </c>
      <c r="Q34" s="65">
        <f t="shared" si="34"/>
        <v>10961.331702435948</v>
      </c>
    </row>
    <row r="35" spans="1:1025" ht="25.5" x14ac:dyDescent="0.2">
      <c r="A35" s="179" t="s">
        <v>57</v>
      </c>
      <c r="B35" s="62" t="s">
        <v>222</v>
      </c>
      <c r="C35" s="63" t="s">
        <v>223</v>
      </c>
      <c r="D35" s="177">
        <v>800.75</v>
      </c>
      <c r="E35" s="175"/>
      <c r="F35" s="173">
        <v>0.27</v>
      </c>
      <c r="G35" s="64">
        <v>2.2200000000000002</v>
      </c>
      <c r="H35" s="65">
        <v>2.4900000000000002</v>
      </c>
      <c r="I35" s="66"/>
      <c r="J35" s="67">
        <f t="shared" si="29"/>
        <v>216.20250000000001</v>
      </c>
      <c r="K35" s="68">
        <f t="shared" si="30"/>
        <v>1777.6650000000002</v>
      </c>
      <c r="L35" s="65">
        <f t="shared" si="31"/>
        <v>1993.8675000000003</v>
      </c>
      <c r="M35" s="69"/>
      <c r="N35" s="70">
        <f t="shared" si="32"/>
        <v>484.84110688248228</v>
      </c>
      <c r="O35" s="66"/>
      <c r="P35" s="71">
        <f t="shared" si="33"/>
        <v>268.77563207159449</v>
      </c>
      <c r="Q35" s="65">
        <f t="shared" si="34"/>
        <v>2478.7086068824824</v>
      </c>
    </row>
    <row r="36" spans="1:1025" s="61" customFormat="1" ht="12.75" x14ac:dyDescent="0.2">
      <c r="A36" s="178" t="s">
        <v>58</v>
      </c>
      <c r="B36" s="53" t="s">
        <v>199</v>
      </c>
      <c r="C36" s="53"/>
      <c r="D36" s="176"/>
      <c r="E36" s="174"/>
      <c r="F36" s="172">
        <f>SUM(Q37:Q42)</f>
        <v>221141.76160541503</v>
      </c>
      <c r="G36" s="53"/>
      <c r="H36" s="54"/>
      <c r="I36" s="55"/>
      <c r="J36" s="56"/>
      <c r="K36" s="57"/>
      <c r="L36" s="54"/>
      <c r="M36" s="58"/>
      <c r="N36" s="59"/>
      <c r="O36" s="55"/>
      <c r="P36" s="60"/>
      <c r="Q36" s="54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</row>
    <row r="37" spans="1:1025" ht="38.25" x14ac:dyDescent="0.2">
      <c r="A37" s="179" t="s">
        <v>59</v>
      </c>
      <c r="B37" s="62" t="s">
        <v>321</v>
      </c>
      <c r="C37" s="63" t="s">
        <v>33</v>
      </c>
      <c r="D37" s="177">
        <v>391.3</v>
      </c>
      <c r="E37" s="175"/>
      <c r="F37" s="173">
        <v>7.71</v>
      </c>
      <c r="G37" s="64">
        <v>87.3</v>
      </c>
      <c r="H37" s="65">
        <v>95.01</v>
      </c>
      <c r="I37" s="66"/>
      <c r="J37" s="67">
        <f t="shared" ref="J37" si="35">F37*D37</f>
        <v>3016.9230000000002</v>
      </c>
      <c r="K37" s="68">
        <f t="shared" ref="K37" si="36">G37*D37</f>
        <v>34160.49</v>
      </c>
      <c r="L37" s="65">
        <f t="shared" ref="L37" si="37">K37+J37</f>
        <v>37177.413</v>
      </c>
      <c r="M37" s="69"/>
      <c r="N37" s="70">
        <f t="shared" ref="N37" si="38">Q$3*L37</f>
        <v>9040.2888205696636</v>
      </c>
      <c r="O37" s="66"/>
      <c r="P37" s="71">
        <f t="shared" ref="P37" si="39">J37*(1+Q$3)</f>
        <v>3750.5365860077059</v>
      </c>
      <c r="Q37" s="65">
        <f t="shared" ref="Q37" si="40">L37*(1+Q$3)</f>
        <v>46217.701820569666</v>
      </c>
    </row>
    <row r="38" spans="1:1025" ht="38.25" x14ac:dyDescent="0.2">
      <c r="A38" s="179" t="s">
        <v>60</v>
      </c>
      <c r="B38" s="62" t="s">
        <v>322</v>
      </c>
      <c r="C38" s="63" t="s">
        <v>33</v>
      </c>
      <c r="D38" s="177">
        <v>455.62</v>
      </c>
      <c r="E38" s="175"/>
      <c r="F38" s="173">
        <v>6.05</v>
      </c>
      <c r="G38" s="64">
        <v>71.95</v>
      </c>
      <c r="H38" s="65">
        <v>78</v>
      </c>
      <c r="I38" s="66"/>
      <c r="J38" s="67">
        <f t="shared" ref="J38:J42" si="41">F38*D38</f>
        <v>2756.5009999999997</v>
      </c>
      <c r="K38" s="68">
        <f t="shared" ref="K38:K42" si="42">G38*D38</f>
        <v>32781.859000000004</v>
      </c>
      <c r="L38" s="65">
        <f t="shared" ref="L38:L42" si="43">K38+J38</f>
        <v>35538.36</v>
      </c>
      <c r="M38" s="69"/>
      <c r="N38" s="70">
        <f t="shared" ref="N38:N42" si="44">Q$3*L38</f>
        <v>8641.7265937621887</v>
      </c>
      <c r="O38" s="66"/>
      <c r="P38" s="71">
        <f t="shared" ref="P38:P42" si="45">J38*(1+Q$3)</f>
        <v>3426.7887678495026</v>
      </c>
      <c r="Q38" s="65">
        <f t="shared" ref="Q38:Q42" si="46">L38*(1+Q$3)</f>
        <v>44180.086593762186</v>
      </c>
    </row>
    <row r="39" spans="1:1025" s="192" customFormat="1" ht="38.25" x14ac:dyDescent="0.2">
      <c r="A39" s="179" t="s">
        <v>262</v>
      </c>
      <c r="B39" s="62" t="s">
        <v>267</v>
      </c>
      <c r="C39" s="63" t="s">
        <v>266</v>
      </c>
      <c r="D39" s="177">
        <v>54</v>
      </c>
      <c r="E39" s="175"/>
      <c r="F39" s="173">
        <v>86.11</v>
      </c>
      <c r="G39" s="64">
        <v>0</v>
      </c>
      <c r="H39" s="65">
        <f>G39+F39</f>
        <v>86.11</v>
      </c>
      <c r="I39" s="66"/>
      <c r="J39" s="67">
        <f>F39*D39</f>
        <v>4649.9399999999996</v>
      </c>
      <c r="K39" s="68">
        <f t="shared" si="42"/>
        <v>0</v>
      </c>
      <c r="L39" s="65">
        <f t="shared" si="43"/>
        <v>4649.9399999999996</v>
      </c>
      <c r="M39" s="69"/>
      <c r="N39" s="70">
        <f t="shared" si="44"/>
        <v>1130.7080618632529</v>
      </c>
      <c r="O39" s="66"/>
      <c r="P39" s="71">
        <f t="shared" si="45"/>
        <v>5780.6480618632522</v>
      </c>
      <c r="Q39" s="65">
        <f t="shared" si="46"/>
        <v>5780.6480618632522</v>
      </c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  <c r="IW39" s="8"/>
      <c r="IX39" s="8"/>
      <c r="IY39" s="8"/>
      <c r="IZ39" s="8"/>
      <c r="JA39" s="8"/>
      <c r="JB39" s="8"/>
      <c r="JC39" s="8"/>
      <c r="JD39" s="8"/>
      <c r="JE39" s="8"/>
      <c r="JF39" s="8"/>
      <c r="JG39" s="8"/>
      <c r="JH39" s="8"/>
      <c r="JI39" s="8"/>
      <c r="JJ39" s="8"/>
      <c r="JK39" s="8"/>
      <c r="JL39" s="8"/>
      <c r="JM39" s="8"/>
      <c r="JN39" s="8"/>
      <c r="JO39" s="8"/>
      <c r="JP39" s="8"/>
      <c r="JQ39" s="8"/>
      <c r="JR39" s="8"/>
      <c r="JS39" s="8"/>
      <c r="JT39" s="8"/>
      <c r="JU39" s="8"/>
      <c r="JV39" s="8"/>
      <c r="JW39" s="8"/>
      <c r="JX39" s="8"/>
      <c r="JY39" s="8"/>
      <c r="JZ39" s="8"/>
      <c r="KA39" s="8"/>
      <c r="KB39" s="8"/>
      <c r="KC39" s="8"/>
      <c r="KD39" s="8"/>
      <c r="KE39" s="8"/>
      <c r="KF39" s="8"/>
      <c r="KG39" s="8"/>
      <c r="KH39" s="8"/>
      <c r="KI39" s="8"/>
      <c r="KJ39" s="8"/>
      <c r="KK39" s="8"/>
      <c r="KL39" s="8"/>
      <c r="KM39" s="8"/>
      <c r="KN39" s="8"/>
      <c r="KO39" s="8"/>
      <c r="KP39" s="8"/>
      <c r="KQ39" s="8"/>
      <c r="KR39" s="8"/>
      <c r="KS39" s="8"/>
      <c r="KT39" s="8"/>
      <c r="KU39" s="8"/>
      <c r="KV39" s="8"/>
      <c r="KW39" s="8"/>
      <c r="KX39" s="8"/>
      <c r="KY39" s="8"/>
      <c r="KZ39" s="8"/>
      <c r="LA39" s="8"/>
      <c r="LB39" s="8"/>
      <c r="LC39" s="8"/>
      <c r="LD39" s="8"/>
      <c r="LE39" s="8"/>
      <c r="LF39" s="8"/>
      <c r="LG39" s="8"/>
      <c r="LH39" s="8"/>
      <c r="LI39" s="8"/>
      <c r="LJ39" s="8"/>
      <c r="LK39" s="8"/>
      <c r="LL39" s="8"/>
      <c r="LM39" s="8"/>
      <c r="LN39" s="8"/>
      <c r="LO39" s="8"/>
      <c r="LP39" s="8"/>
      <c r="LQ39" s="8"/>
      <c r="LR39" s="8"/>
      <c r="LS39" s="8"/>
      <c r="LT39" s="8"/>
      <c r="LU39" s="8"/>
      <c r="LV39" s="8"/>
      <c r="LW39" s="8"/>
      <c r="LX39" s="8"/>
      <c r="LY39" s="8"/>
      <c r="LZ39" s="8"/>
      <c r="MA39" s="8"/>
      <c r="MB39" s="8"/>
      <c r="MC39" s="8"/>
      <c r="MD39" s="8"/>
      <c r="ME39" s="8"/>
      <c r="MF39" s="8"/>
      <c r="MG39" s="8"/>
      <c r="MH39" s="8"/>
      <c r="MI39" s="8"/>
      <c r="MJ39" s="8"/>
      <c r="MK39" s="8"/>
      <c r="ML39" s="8"/>
      <c r="MM39" s="8"/>
      <c r="MN39" s="8"/>
      <c r="MO39" s="8"/>
      <c r="MP39" s="8"/>
      <c r="MQ39" s="8"/>
      <c r="MR39" s="8"/>
      <c r="MS39" s="8"/>
      <c r="MT39" s="8"/>
      <c r="MU39" s="8"/>
      <c r="MV39" s="8"/>
      <c r="MW39" s="8"/>
      <c r="MX39" s="8"/>
      <c r="MY39" s="8"/>
      <c r="MZ39" s="8"/>
      <c r="NA39" s="8"/>
      <c r="NB39" s="8"/>
      <c r="NC39" s="8"/>
      <c r="ND39" s="8"/>
      <c r="NE39" s="8"/>
      <c r="NF39" s="8"/>
      <c r="NG39" s="8"/>
      <c r="NH39" s="8"/>
      <c r="NI39" s="8"/>
      <c r="NJ39" s="8"/>
      <c r="NK39" s="8"/>
      <c r="NL39" s="8"/>
      <c r="NM39" s="8"/>
      <c r="NN39" s="8"/>
      <c r="NO39" s="8"/>
      <c r="NP39" s="8"/>
      <c r="NQ39" s="8"/>
      <c r="NR39" s="8"/>
      <c r="NS39" s="8"/>
      <c r="NT39" s="8"/>
      <c r="NU39" s="8"/>
      <c r="NV39" s="8"/>
      <c r="NW39" s="8"/>
      <c r="NX39" s="8"/>
      <c r="NY39" s="8"/>
      <c r="NZ39" s="8"/>
      <c r="OA39" s="8"/>
      <c r="OB39" s="8"/>
      <c r="OC39" s="8"/>
      <c r="OD39" s="8"/>
      <c r="OE39" s="8"/>
      <c r="OF39" s="8"/>
      <c r="OG39" s="8"/>
      <c r="OH39" s="8"/>
      <c r="OI39" s="8"/>
      <c r="OJ39" s="8"/>
      <c r="OK39" s="8"/>
      <c r="OL39" s="8"/>
      <c r="OM39" s="8"/>
      <c r="ON39" s="8"/>
      <c r="OO39" s="8"/>
      <c r="OP39" s="8"/>
      <c r="OQ39" s="8"/>
      <c r="OR39" s="8"/>
      <c r="OS39" s="8"/>
      <c r="OT39" s="8"/>
      <c r="OU39" s="8"/>
      <c r="OV39" s="8"/>
      <c r="OW39" s="8"/>
      <c r="OX39" s="8"/>
      <c r="OY39" s="8"/>
      <c r="OZ39" s="8"/>
      <c r="PA39" s="8"/>
      <c r="PB39" s="8"/>
      <c r="PC39" s="8"/>
      <c r="PD39" s="8"/>
      <c r="PE39" s="8"/>
      <c r="PF39" s="8"/>
      <c r="PG39" s="8"/>
      <c r="PH39" s="8"/>
      <c r="PI39" s="8"/>
      <c r="PJ39" s="8"/>
      <c r="PK39" s="8"/>
      <c r="PL39" s="8"/>
      <c r="PM39" s="8"/>
      <c r="PN39" s="8"/>
      <c r="PO39" s="8"/>
      <c r="PP39" s="8"/>
      <c r="PQ39" s="8"/>
      <c r="PR39" s="8"/>
      <c r="PS39" s="8"/>
      <c r="PT39" s="8"/>
      <c r="PU39" s="8"/>
      <c r="PV39" s="8"/>
      <c r="PW39" s="8"/>
      <c r="PX39" s="8"/>
      <c r="PY39" s="8"/>
      <c r="PZ39" s="8"/>
      <c r="QA39" s="8"/>
      <c r="QB39" s="8"/>
      <c r="QC39" s="8"/>
      <c r="QD39" s="8"/>
      <c r="QE39" s="8"/>
      <c r="QF39" s="8"/>
      <c r="QG39" s="8"/>
      <c r="QH39" s="8"/>
      <c r="QI39" s="8"/>
      <c r="QJ39" s="8"/>
      <c r="QK39" s="8"/>
      <c r="QL39" s="8"/>
      <c r="QM39" s="8"/>
      <c r="QN39" s="8"/>
      <c r="QO39" s="8"/>
      <c r="QP39" s="8"/>
      <c r="QQ39" s="8"/>
      <c r="QR39" s="8"/>
      <c r="QS39" s="8"/>
      <c r="QT39" s="8"/>
      <c r="QU39" s="8"/>
      <c r="QV39" s="8"/>
      <c r="QW39" s="8"/>
      <c r="QX39" s="8"/>
      <c r="QY39" s="8"/>
      <c r="QZ39" s="8"/>
      <c r="RA39" s="8"/>
      <c r="RB39" s="8"/>
      <c r="RC39" s="8"/>
      <c r="RD39" s="8"/>
      <c r="RE39" s="8"/>
      <c r="RF39" s="8"/>
      <c r="RG39" s="8"/>
      <c r="RH39" s="8"/>
      <c r="RI39" s="8"/>
      <c r="RJ39" s="8"/>
      <c r="RK39" s="8"/>
      <c r="RL39" s="8"/>
      <c r="RM39" s="8"/>
      <c r="RN39" s="8"/>
      <c r="RO39" s="8"/>
      <c r="RP39" s="8"/>
      <c r="RQ39" s="8"/>
      <c r="RR39" s="8"/>
      <c r="RS39" s="8"/>
      <c r="RT39" s="8"/>
      <c r="RU39" s="8"/>
      <c r="RV39" s="8"/>
      <c r="RW39" s="8"/>
      <c r="RX39" s="8"/>
      <c r="RY39" s="8"/>
      <c r="RZ39" s="8"/>
      <c r="SA39" s="8"/>
      <c r="SB39" s="8"/>
      <c r="SC39" s="8"/>
      <c r="SD39" s="8"/>
      <c r="SE39" s="8"/>
      <c r="SF39" s="8"/>
      <c r="SG39" s="8"/>
      <c r="SH39" s="8"/>
      <c r="SI39" s="8"/>
      <c r="SJ39" s="8"/>
      <c r="SK39" s="8"/>
      <c r="SL39" s="8"/>
      <c r="SM39" s="8"/>
      <c r="SN39" s="8"/>
      <c r="SO39" s="8"/>
      <c r="SP39" s="8"/>
      <c r="SQ39" s="8"/>
      <c r="SR39" s="8"/>
      <c r="SS39" s="8"/>
      <c r="ST39" s="8"/>
      <c r="SU39" s="8"/>
      <c r="SV39" s="8"/>
      <c r="SW39" s="8"/>
      <c r="SX39" s="8"/>
      <c r="SY39" s="8"/>
      <c r="SZ39" s="8"/>
      <c r="TA39" s="8"/>
      <c r="TB39" s="8"/>
      <c r="TC39" s="8"/>
      <c r="TD39" s="8"/>
      <c r="TE39" s="8"/>
      <c r="TF39" s="8"/>
      <c r="TG39" s="8"/>
      <c r="TH39" s="8"/>
      <c r="TI39" s="8"/>
      <c r="TJ39" s="8"/>
      <c r="TK39" s="8"/>
      <c r="TL39" s="8"/>
      <c r="TM39" s="8"/>
      <c r="TN39" s="8"/>
      <c r="TO39" s="8"/>
      <c r="TP39" s="8"/>
      <c r="TQ39" s="8"/>
      <c r="TR39" s="8"/>
      <c r="TS39" s="8"/>
      <c r="TT39" s="8"/>
      <c r="TU39" s="8"/>
      <c r="TV39" s="8"/>
      <c r="TW39" s="8"/>
      <c r="TX39" s="8"/>
      <c r="TY39" s="8"/>
      <c r="TZ39" s="8"/>
      <c r="UA39" s="8"/>
      <c r="UB39" s="8"/>
      <c r="UC39" s="8"/>
      <c r="UD39" s="8"/>
      <c r="UE39" s="8"/>
      <c r="UF39" s="8"/>
      <c r="UG39" s="8"/>
      <c r="UH39" s="8"/>
      <c r="UI39" s="8"/>
      <c r="UJ39" s="8"/>
      <c r="UK39" s="8"/>
      <c r="UL39" s="8"/>
      <c r="UM39" s="8"/>
      <c r="UN39" s="8"/>
      <c r="UO39" s="8"/>
      <c r="UP39" s="8"/>
      <c r="UQ39" s="8"/>
      <c r="UR39" s="8"/>
      <c r="US39" s="8"/>
      <c r="UT39" s="8"/>
      <c r="UU39" s="8"/>
      <c r="UV39" s="8"/>
      <c r="UW39" s="8"/>
      <c r="UX39" s="8"/>
      <c r="UY39" s="8"/>
      <c r="UZ39" s="8"/>
      <c r="VA39" s="8"/>
      <c r="VB39" s="8"/>
      <c r="VC39" s="8"/>
      <c r="VD39" s="8"/>
      <c r="VE39" s="8"/>
      <c r="VF39" s="8"/>
      <c r="VG39" s="8"/>
      <c r="VH39" s="8"/>
      <c r="VI39" s="8"/>
      <c r="VJ39" s="8"/>
      <c r="VK39" s="8"/>
      <c r="VL39" s="8"/>
      <c r="VM39" s="8"/>
      <c r="VN39" s="8"/>
      <c r="VO39" s="8"/>
      <c r="VP39" s="8"/>
      <c r="VQ39" s="8"/>
      <c r="VR39" s="8"/>
      <c r="VS39" s="8"/>
      <c r="VT39" s="8"/>
      <c r="VU39" s="8"/>
      <c r="VV39" s="8"/>
      <c r="VW39" s="8"/>
      <c r="VX39" s="8"/>
      <c r="VY39" s="8"/>
      <c r="VZ39" s="8"/>
      <c r="WA39" s="8"/>
      <c r="WB39" s="8"/>
      <c r="WC39" s="8"/>
      <c r="WD39" s="8"/>
      <c r="WE39" s="8"/>
      <c r="WF39" s="8"/>
      <c r="WG39" s="8"/>
      <c r="WH39" s="8"/>
      <c r="WI39" s="8"/>
      <c r="WJ39" s="8"/>
      <c r="WK39" s="8"/>
      <c r="WL39" s="8"/>
      <c r="WM39" s="8"/>
      <c r="WN39" s="8"/>
      <c r="WO39" s="8"/>
      <c r="WP39" s="8"/>
      <c r="WQ39" s="8"/>
      <c r="WR39" s="8"/>
      <c r="WS39" s="8"/>
      <c r="WT39" s="8"/>
      <c r="WU39" s="8"/>
      <c r="WV39" s="8"/>
      <c r="WW39" s="8"/>
      <c r="WX39" s="8"/>
      <c r="WY39" s="8"/>
      <c r="WZ39" s="8"/>
      <c r="XA39" s="8"/>
      <c r="XB39" s="8"/>
      <c r="XC39" s="8"/>
      <c r="XD39" s="8"/>
      <c r="XE39" s="8"/>
      <c r="XF39" s="8"/>
      <c r="XG39" s="8"/>
      <c r="XH39" s="8"/>
      <c r="XI39" s="8"/>
      <c r="XJ39" s="8"/>
      <c r="XK39" s="8"/>
      <c r="XL39" s="8"/>
      <c r="XM39" s="8"/>
      <c r="XN39" s="8"/>
      <c r="XO39" s="8"/>
      <c r="XP39" s="8"/>
      <c r="XQ39" s="8"/>
      <c r="XR39" s="8"/>
      <c r="XS39" s="8"/>
      <c r="XT39" s="8"/>
      <c r="XU39" s="8"/>
      <c r="XV39" s="8"/>
      <c r="XW39" s="8"/>
      <c r="XX39" s="8"/>
      <c r="XY39" s="8"/>
      <c r="XZ39" s="8"/>
      <c r="YA39" s="8"/>
      <c r="YB39" s="8"/>
      <c r="YC39" s="8"/>
      <c r="YD39" s="8"/>
      <c r="YE39" s="8"/>
      <c r="YF39" s="8"/>
      <c r="YG39" s="8"/>
      <c r="YH39" s="8"/>
      <c r="YI39" s="8"/>
      <c r="YJ39" s="8"/>
      <c r="YK39" s="8"/>
      <c r="YL39" s="8"/>
      <c r="YM39" s="8"/>
      <c r="YN39" s="8"/>
      <c r="YO39" s="8"/>
      <c r="YP39" s="8"/>
      <c r="YQ39" s="8"/>
      <c r="YR39" s="8"/>
      <c r="YS39" s="8"/>
      <c r="YT39" s="8"/>
      <c r="YU39" s="8"/>
      <c r="YV39" s="8"/>
      <c r="YW39" s="8"/>
      <c r="YX39" s="8"/>
      <c r="YY39" s="8"/>
      <c r="YZ39" s="8"/>
      <c r="ZA39" s="8"/>
      <c r="ZB39" s="8"/>
      <c r="ZC39" s="8"/>
      <c r="ZD39" s="8"/>
      <c r="ZE39" s="8"/>
      <c r="ZF39" s="8"/>
      <c r="ZG39" s="8"/>
      <c r="ZH39" s="8"/>
      <c r="ZI39" s="8"/>
      <c r="ZJ39" s="8"/>
      <c r="ZK39" s="8"/>
      <c r="ZL39" s="8"/>
      <c r="ZM39" s="8"/>
      <c r="ZN39" s="8"/>
      <c r="ZO39" s="8"/>
      <c r="ZP39" s="8"/>
      <c r="ZQ39" s="8"/>
      <c r="ZR39" s="8"/>
      <c r="ZS39" s="8"/>
      <c r="ZT39" s="8"/>
      <c r="ZU39" s="8"/>
      <c r="ZV39" s="8"/>
      <c r="ZW39" s="8"/>
      <c r="ZX39" s="8"/>
      <c r="ZY39" s="8"/>
      <c r="ZZ39" s="8"/>
      <c r="AAA39" s="8"/>
      <c r="AAB39" s="8"/>
      <c r="AAC39" s="8"/>
      <c r="AAD39" s="8"/>
      <c r="AAE39" s="8"/>
      <c r="AAF39" s="8"/>
      <c r="AAG39" s="8"/>
      <c r="AAH39" s="8"/>
      <c r="AAI39" s="8"/>
      <c r="AAJ39" s="8"/>
      <c r="AAK39" s="8"/>
      <c r="AAL39" s="8"/>
      <c r="AAM39" s="8"/>
      <c r="AAN39" s="8"/>
      <c r="AAO39" s="8"/>
      <c r="AAP39" s="8"/>
      <c r="AAQ39" s="8"/>
      <c r="AAR39" s="8"/>
      <c r="AAS39" s="8"/>
      <c r="AAT39" s="8"/>
      <c r="AAU39" s="8"/>
      <c r="AAV39" s="8"/>
      <c r="AAW39" s="8"/>
      <c r="AAX39" s="8"/>
      <c r="AAY39" s="8"/>
      <c r="AAZ39" s="8"/>
      <c r="ABA39" s="8"/>
      <c r="ABB39" s="8"/>
      <c r="ABC39" s="8"/>
      <c r="ABD39" s="8"/>
      <c r="ABE39" s="8"/>
      <c r="ABF39" s="8"/>
      <c r="ABG39" s="8"/>
      <c r="ABH39" s="8"/>
      <c r="ABI39" s="8"/>
      <c r="ABJ39" s="8"/>
      <c r="ABK39" s="8"/>
      <c r="ABL39" s="8"/>
      <c r="ABM39" s="8"/>
      <c r="ABN39" s="8"/>
      <c r="ABO39" s="8"/>
      <c r="ABP39" s="8"/>
      <c r="ABQ39" s="8"/>
      <c r="ABR39" s="8"/>
      <c r="ABS39" s="8"/>
      <c r="ABT39" s="8"/>
      <c r="ABU39" s="8"/>
      <c r="ABV39" s="8"/>
      <c r="ABW39" s="8"/>
      <c r="ABX39" s="8"/>
      <c r="ABY39" s="8"/>
      <c r="ABZ39" s="8"/>
      <c r="ACA39" s="8"/>
      <c r="ACB39" s="8"/>
      <c r="ACC39" s="8"/>
      <c r="ACD39" s="8"/>
      <c r="ACE39" s="8"/>
      <c r="ACF39" s="8"/>
      <c r="ACG39" s="8"/>
      <c r="ACH39" s="8"/>
      <c r="ACI39" s="8"/>
      <c r="ACJ39" s="8"/>
      <c r="ACK39" s="8"/>
      <c r="ACL39" s="8"/>
      <c r="ACM39" s="8"/>
      <c r="ACN39" s="8"/>
      <c r="ACO39" s="8"/>
      <c r="ACP39" s="8"/>
      <c r="ACQ39" s="8"/>
      <c r="ACR39" s="8"/>
      <c r="ACS39" s="8"/>
      <c r="ACT39" s="8"/>
      <c r="ACU39" s="8"/>
      <c r="ACV39" s="8"/>
      <c r="ACW39" s="8"/>
      <c r="ACX39" s="8"/>
      <c r="ACY39" s="8"/>
      <c r="ACZ39" s="8"/>
      <c r="ADA39" s="8"/>
      <c r="ADB39" s="8"/>
      <c r="ADC39" s="8"/>
      <c r="ADD39" s="8"/>
      <c r="ADE39" s="8"/>
      <c r="ADF39" s="8"/>
      <c r="ADG39" s="8"/>
      <c r="ADH39" s="8"/>
      <c r="ADI39" s="8"/>
      <c r="ADJ39" s="8"/>
      <c r="ADK39" s="8"/>
      <c r="ADL39" s="8"/>
      <c r="ADM39" s="8"/>
      <c r="ADN39" s="8"/>
      <c r="ADO39" s="8"/>
      <c r="ADP39" s="8"/>
      <c r="ADQ39" s="8"/>
      <c r="ADR39" s="8"/>
      <c r="ADS39" s="8"/>
      <c r="ADT39" s="8"/>
      <c r="ADU39" s="8"/>
      <c r="ADV39" s="8"/>
      <c r="ADW39" s="8"/>
      <c r="ADX39" s="8"/>
      <c r="ADY39" s="8"/>
      <c r="ADZ39" s="8"/>
      <c r="AEA39" s="8"/>
      <c r="AEB39" s="8"/>
      <c r="AEC39" s="8"/>
      <c r="AED39" s="8"/>
      <c r="AEE39" s="8"/>
      <c r="AEF39" s="8"/>
      <c r="AEG39" s="8"/>
      <c r="AEH39" s="8"/>
      <c r="AEI39" s="8"/>
      <c r="AEJ39" s="8"/>
      <c r="AEK39" s="8"/>
      <c r="AEL39" s="8"/>
      <c r="AEM39" s="8"/>
      <c r="AEN39" s="8"/>
      <c r="AEO39" s="8"/>
      <c r="AEP39" s="8"/>
      <c r="AEQ39" s="8"/>
      <c r="AER39" s="8"/>
      <c r="AES39" s="8"/>
      <c r="AET39" s="8"/>
      <c r="AEU39" s="8"/>
      <c r="AEV39" s="8"/>
      <c r="AEW39" s="8"/>
      <c r="AEX39" s="8"/>
      <c r="AEY39" s="8"/>
      <c r="AEZ39" s="8"/>
      <c r="AFA39" s="8"/>
      <c r="AFB39" s="8"/>
      <c r="AFC39" s="8"/>
      <c r="AFD39" s="8"/>
      <c r="AFE39" s="8"/>
      <c r="AFF39" s="8"/>
      <c r="AFG39" s="8"/>
      <c r="AFH39" s="8"/>
      <c r="AFI39" s="8"/>
      <c r="AFJ39" s="8"/>
      <c r="AFK39" s="8"/>
      <c r="AFL39" s="8"/>
      <c r="AFM39" s="8"/>
      <c r="AFN39" s="8"/>
      <c r="AFO39" s="8"/>
      <c r="AFP39" s="8"/>
      <c r="AFQ39" s="8"/>
      <c r="AFR39" s="8"/>
      <c r="AFS39" s="8"/>
      <c r="AFT39" s="8"/>
      <c r="AFU39" s="8"/>
      <c r="AFV39" s="8"/>
      <c r="AFW39" s="8"/>
      <c r="AFX39" s="8"/>
      <c r="AFY39" s="8"/>
      <c r="AFZ39" s="8"/>
      <c r="AGA39" s="8"/>
      <c r="AGB39" s="8"/>
      <c r="AGC39" s="8"/>
      <c r="AGD39" s="8"/>
      <c r="AGE39" s="8"/>
      <c r="AGF39" s="8"/>
      <c r="AGG39" s="8"/>
      <c r="AGH39" s="8"/>
      <c r="AGI39" s="8"/>
      <c r="AGJ39" s="8"/>
      <c r="AGK39" s="8"/>
      <c r="AGL39" s="8"/>
      <c r="AGM39" s="8"/>
      <c r="AGN39" s="8"/>
      <c r="AGO39" s="8"/>
      <c r="AGP39" s="8"/>
      <c r="AGQ39" s="8"/>
      <c r="AGR39" s="8"/>
      <c r="AGS39" s="8"/>
      <c r="AGT39" s="8"/>
      <c r="AGU39" s="8"/>
      <c r="AGV39" s="8"/>
      <c r="AGW39" s="8"/>
      <c r="AGX39" s="8"/>
      <c r="AGY39" s="8"/>
      <c r="AGZ39" s="8"/>
      <c r="AHA39" s="8"/>
      <c r="AHB39" s="8"/>
      <c r="AHC39" s="8"/>
      <c r="AHD39" s="8"/>
      <c r="AHE39" s="8"/>
      <c r="AHF39" s="8"/>
      <c r="AHG39" s="8"/>
      <c r="AHH39" s="8"/>
      <c r="AHI39" s="8"/>
      <c r="AHJ39" s="8"/>
      <c r="AHK39" s="8"/>
      <c r="AHL39" s="8"/>
      <c r="AHM39" s="8"/>
      <c r="AHN39" s="8"/>
      <c r="AHO39" s="8"/>
      <c r="AHP39" s="8"/>
      <c r="AHQ39" s="8"/>
      <c r="AHR39" s="8"/>
      <c r="AHS39" s="8"/>
      <c r="AHT39" s="8"/>
      <c r="AHU39" s="8"/>
      <c r="AHV39" s="8"/>
      <c r="AHW39" s="8"/>
      <c r="AHX39" s="8"/>
      <c r="AHY39" s="8"/>
      <c r="AHZ39" s="8"/>
      <c r="AIA39" s="8"/>
      <c r="AIB39" s="8"/>
      <c r="AIC39" s="8"/>
      <c r="AID39" s="8"/>
      <c r="AIE39" s="8"/>
      <c r="AIF39" s="8"/>
      <c r="AIG39" s="8"/>
      <c r="AIH39" s="8"/>
      <c r="AII39" s="8"/>
      <c r="AIJ39" s="8"/>
      <c r="AIK39" s="8"/>
      <c r="AIL39" s="8"/>
      <c r="AIM39" s="8"/>
      <c r="AIN39" s="8"/>
      <c r="AIO39" s="8"/>
      <c r="AIP39" s="8"/>
      <c r="AIQ39" s="8"/>
      <c r="AIR39" s="8"/>
      <c r="AIS39" s="8"/>
      <c r="AIT39" s="8"/>
      <c r="AIU39" s="8"/>
      <c r="AIV39" s="8"/>
      <c r="AIW39" s="8"/>
      <c r="AIX39" s="8"/>
      <c r="AIY39" s="8"/>
      <c r="AIZ39" s="8"/>
      <c r="AJA39" s="8"/>
      <c r="AJB39" s="8"/>
      <c r="AJC39" s="8"/>
      <c r="AJD39" s="8"/>
      <c r="AJE39" s="8"/>
      <c r="AJF39" s="8"/>
      <c r="AJG39" s="8"/>
      <c r="AJH39" s="8"/>
      <c r="AJI39" s="8"/>
      <c r="AJJ39" s="8"/>
      <c r="AJK39" s="8"/>
      <c r="AJL39" s="8"/>
      <c r="AJM39" s="8"/>
      <c r="AJN39" s="8"/>
      <c r="AJO39" s="8"/>
      <c r="AJP39" s="8"/>
      <c r="AJQ39" s="8"/>
      <c r="AJR39" s="8"/>
      <c r="AJS39" s="8"/>
      <c r="AJT39" s="8"/>
      <c r="AJU39" s="8"/>
      <c r="AJV39" s="8"/>
      <c r="AJW39" s="8"/>
      <c r="AJX39" s="8"/>
      <c r="AJY39" s="8"/>
      <c r="AJZ39" s="8"/>
      <c r="AKA39" s="8"/>
      <c r="AKB39" s="8"/>
      <c r="AKC39" s="8"/>
      <c r="AKD39" s="8"/>
      <c r="AKE39" s="8"/>
      <c r="AKF39" s="8"/>
      <c r="AKG39" s="8"/>
      <c r="AKH39" s="8"/>
      <c r="AKI39" s="8"/>
      <c r="AKJ39" s="8"/>
      <c r="AKK39" s="8"/>
      <c r="AKL39" s="8"/>
      <c r="AKM39" s="8"/>
      <c r="AKN39" s="8"/>
      <c r="AKO39" s="8"/>
      <c r="AKP39" s="8"/>
      <c r="AKQ39" s="8"/>
      <c r="AKR39" s="8"/>
      <c r="AKS39" s="8"/>
      <c r="AKT39" s="8"/>
      <c r="AKU39" s="8"/>
      <c r="AKV39" s="8"/>
      <c r="AKW39" s="8"/>
      <c r="AKX39" s="8"/>
      <c r="AKY39" s="8"/>
      <c r="AKZ39" s="8"/>
      <c r="ALA39" s="8"/>
      <c r="ALB39" s="8"/>
      <c r="ALC39" s="8"/>
      <c r="ALD39" s="8"/>
      <c r="ALE39" s="8"/>
      <c r="ALF39" s="8"/>
      <c r="ALG39" s="8"/>
      <c r="ALH39" s="8"/>
      <c r="ALI39" s="8"/>
      <c r="ALJ39" s="8"/>
      <c r="ALK39" s="8"/>
      <c r="ALL39" s="8"/>
      <c r="ALM39" s="8"/>
      <c r="ALN39" s="8"/>
      <c r="ALO39" s="8"/>
      <c r="ALP39" s="8"/>
      <c r="ALQ39" s="8"/>
      <c r="ALR39" s="8"/>
      <c r="ALS39" s="8"/>
      <c r="ALT39" s="8"/>
      <c r="ALU39" s="8"/>
      <c r="ALV39" s="8"/>
      <c r="ALW39" s="8"/>
      <c r="ALX39" s="8"/>
      <c r="ALY39" s="8"/>
      <c r="ALZ39" s="8"/>
      <c r="AMA39" s="8"/>
      <c r="AMB39" s="8"/>
      <c r="AMC39" s="8"/>
      <c r="AMD39" s="8"/>
      <c r="AME39" s="8"/>
      <c r="AMF39" s="8"/>
      <c r="AMG39" s="8"/>
      <c r="AMH39" s="8"/>
      <c r="AMI39" s="8"/>
      <c r="AMJ39" s="8"/>
      <c r="AMK39" s="8"/>
    </row>
    <row r="40" spans="1:1025" ht="25.5" x14ac:dyDescent="0.2">
      <c r="A40" s="179" t="s">
        <v>263</v>
      </c>
      <c r="B40" s="62" t="s">
        <v>323</v>
      </c>
      <c r="C40" s="63" t="s">
        <v>33</v>
      </c>
      <c r="D40" s="177">
        <v>406.32</v>
      </c>
      <c r="E40" s="175"/>
      <c r="F40" s="173">
        <v>36.31</v>
      </c>
      <c r="G40" s="64">
        <v>182.45</v>
      </c>
      <c r="H40" s="65">
        <v>218.76</v>
      </c>
      <c r="I40" s="66"/>
      <c r="J40" s="67">
        <f t="shared" si="41"/>
        <v>14753.479200000002</v>
      </c>
      <c r="K40" s="68">
        <f t="shared" si="42"/>
        <v>74133.083999999988</v>
      </c>
      <c r="L40" s="65">
        <f t="shared" si="43"/>
        <v>88886.56319999999</v>
      </c>
      <c r="M40" s="69"/>
      <c r="N40" s="70">
        <f t="shared" si="44"/>
        <v>21614.204398671278</v>
      </c>
      <c r="O40" s="66"/>
      <c r="P40" s="71">
        <f t="shared" si="45"/>
        <v>18341.026108556202</v>
      </c>
      <c r="Q40" s="65">
        <f t="shared" si="46"/>
        <v>110500.76759867127</v>
      </c>
    </row>
    <row r="41" spans="1:1025" ht="25.5" x14ac:dyDescent="0.2">
      <c r="A41" s="179" t="s">
        <v>264</v>
      </c>
      <c r="B41" s="62" t="s">
        <v>324</v>
      </c>
      <c r="C41" s="63" t="s">
        <v>33</v>
      </c>
      <c r="D41" s="177">
        <v>64.48</v>
      </c>
      <c r="E41" s="175"/>
      <c r="F41" s="173">
        <v>31.42</v>
      </c>
      <c r="G41" s="64">
        <v>137.43</v>
      </c>
      <c r="H41" s="65">
        <v>168.85</v>
      </c>
      <c r="I41" s="66"/>
      <c r="J41" s="67">
        <f t="shared" si="41"/>
        <v>2025.9616000000003</v>
      </c>
      <c r="K41" s="68">
        <f t="shared" si="42"/>
        <v>8861.4864000000016</v>
      </c>
      <c r="L41" s="65">
        <f t="shared" si="43"/>
        <v>10887.448000000002</v>
      </c>
      <c r="M41" s="69"/>
      <c r="N41" s="70">
        <f t="shared" si="44"/>
        <v>2647.4589406996542</v>
      </c>
      <c r="O41" s="66"/>
      <c r="P41" s="71">
        <f t="shared" si="45"/>
        <v>2518.6069059922015</v>
      </c>
      <c r="Q41" s="65">
        <f t="shared" si="46"/>
        <v>13534.906940699657</v>
      </c>
    </row>
    <row r="42" spans="1:1025" ht="25.5" x14ac:dyDescent="0.2">
      <c r="A42" s="179" t="s">
        <v>265</v>
      </c>
      <c r="B42" s="62" t="s">
        <v>234</v>
      </c>
      <c r="C42" s="63" t="s">
        <v>27</v>
      </c>
      <c r="D42" s="177">
        <v>5</v>
      </c>
      <c r="E42" s="175"/>
      <c r="F42" s="173">
        <v>12.62</v>
      </c>
      <c r="G42" s="64">
        <v>136.62</v>
      </c>
      <c r="H42" s="65">
        <v>149.24</v>
      </c>
      <c r="I42" s="66"/>
      <c r="J42" s="67">
        <f t="shared" si="41"/>
        <v>63.099999999999994</v>
      </c>
      <c r="K42" s="68">
        <f t="shared" si="42"/>
        <v>683.1</v>
      </c>
      <c r="L42" s="65">
        <f t="shared" si="43"/>
        <v>746.2</v>
      </c>
      <c r="M42" s="69"/>
      <c r="N42" s="70">
        <f t="shared" si="44"/>
        <v>181.45058984897855</v>
      </c>
      <c r="O42" s="66"/>
      <c r="P42" s="71">
        <f t="shared" si="45"/>
        <v>78.443784802292342</v>
      </c>
      <c r="Q42" s="65">
        <f t="shared" si="46"/>
        <v>927.6505898489786</v>
      </c>
    </row>
    <row r="43" spans="1:1025" s="61" customFormat="1" ht="12.75" x14ac:dyDescent="0.2">
      <c r="A43" s="178" t="s">
        <v>65</v>
      </c>
      <c r="B43" s="53" t="s">
        <v>200</v>
      </c>
      <c r="C43" s="53"/>
      <c r="D43" s="176"/>
      <c r="E43" s="174"/>
      <c r="F43" s="172">
        <f>SUM(Q44:Q53)</f>
        <v>35390.778881519342</v>
      </c>
      <c r="G43" s="53"/>
      <c r="H43" s="54"/>
      <c r="I43" s="55"/>
      <c r="J43" s="56"/>
      <c r="K43" s="57"/>
      <c r="L43" s="54"/>
      <c r="M43" s="58"/>
      <c r="N43" s="59"/>
      <c r="O43" s="55"/>
      <c r="P43" s="60"/>
      <c r="Q43" s="54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1025" ht="25.5" x14ac:dyDescent="0.2">
      <c r="A44" s="179" t="s">
        <v>66</v>
      </c>
      <c r="B44" s="62" t="s">
        <v>254</v>
      </c>
      <c r="C44" s="63" t="s">
        <v>27</v>
      </c>
      <c r="D44" s="177">
        <v>231.6</v>
      </c>
      <c r="E44" s="175"/>
      <c r="F44" s="173">
        <v>7.79</v>
      </c>
      <c r="G44" s="64">
        <v>37.979999999999997</v>
      </c>
      <c r="H44" s="65">
        <v>45.77</v>
      </c>
      <c r="I44" s="66"/>
      <c r="J44" s="67">
        <f>F44*D44</f>
        <v>1804.164</v>
      </c>
      <c r="K44" s="68">
        <f>G44*D44</f>
        <v>8796.1679999999997</v>
      </c>
      <c r="L44" s="65">
        <f>K44+J44</f>
        <v>10600.332</v>
      </c>
      <c r="M44" s="69"/>
      <c r="N44" s="70">
        <f>Q$3*L44</f>
        <v>2577.6420450214455</v>
      </c>
      <c r="O44" s="66"/>
      <c r="P44" s="71">
        <f>J44*(1+Q$3)</f>
        <v>2242.8756349293653</v>
      </c>
      <c r="Q44" s="65">
        <f>L44*(1+Q$3)</f>
        <v>13177.974045021445</v>
      </c>
    </row>
    <row r="45" spans="1:1025" ht="38.25" x14ac:dyDescent="0.2">
      <c r="A45" s="179" t="s">
        <v>245</v>
      </c>
      <c r="B45" s="62" t="s">
        <v>255</v>
      </c>
      <c r="C45" s="63" t="s">
        <v>27</v>
      </c>
      <c r="D45" s="177">
        <v>21.5</v>
      </c>
      <c r="E45" s="175"/>
      <c r="F45" s="173">
        <v>9.8000000000000007</v>
      </c>
      <c r="G45" s="64">
        <v>38.82</v>
      </c>
      <c r="H45" s="65">
        <v>48.62</v>
      </c>
      <c r="I45" s="66"/>
      <c r="J45" s="67">
        <f t="shared" ref="J45:J53" si="47">F45*D45</f>
        <v>210.70000000000002</v>
      </c>
      <c r="K45" s="68">
        <f t="shared" ref="K45:K53" si="48">G45*D45</f>
        <v>834.63</v>
      </c>
      <c r="L45" s="65">
        <f t="shared" ref="L45:L53" si="49">K45+J45</f>
        <v>1045.33</v>
      </c>
      <c r="M45" s="69"/>
      <c r="N45" s="70">
        <f t="shared" ref="N45:N53" si="50">Q$3*L45</f>
        <v>254.18888379366487</v>
      </c>
      <c r="O45" s="66"/>
      <c r="P45" s="71">
        <f t="shared" ref="P45:P53" si="51">J45*(1+Q$3)</f>
        <v>261.93511026692551</v>
      </c>
      <c r="Q45" s="65">
        <f t="shared" ref="Q45:Q53" si="52">L45*(1+Q$3)</f>
        <v>1299.5188837936648</v>
      </c>
    </row>
    <row r="46" spans="1:1025" ht="25.5" x14ac:dyDescent="0.2">
      <c r="A46" s="179" t="s">
        <v>246</v>
      </c>
      <c r="B46" s="62" t="s">
        <v>256</v>
      </c>
      <c r="C46" s="63" t="s">
        <v>27</v>
      </c>
      <c r="D46" s="177">
        <v>223.18</v>
      </c>
      <c r="E46" s="175"/>
      <c r="F46" s="173">
        <v>11.4</v>
      </c>
      <c r="G46" s="64">
        <v>25.8</v>
      </c>
      <c r="H46" s="65">
        <v>37.200000000000003</v>
      </c>
      <c r="I46" s="66"/>
      <c r="J46" s="67">
        <f t="shared" si="47"/>
        <v>2544.252</v>
      </c>
      <c r="K46" s="68">
        <f t="shared" si="48"/>
        <v>5758.0440000000008</v>
      </c>
      <c r="L46" s="65">
        <f t="shared" si="49"/>
        <v>8302.2960000000003</v>
      </c>
      <c r="M46" s="69"/>
      <c r="N46" s="70">
        <f t="shared" si="50"/>
        <v>2018.8374514886293</v>
      </c>
      <c r="O46" s="66"/>
      <c r="P46" s="71">
        <f t="shared" si="51"/>
        <v>3162.9279931981282</v>
      </c>
      <c r="Q46" s="65">
        <f t="shared" si="52"/>
        <v>10321.133451488629</v>
      </c>
    </row>
    <row r="47" spans="1:1025" ht="25.5" x14ac:dyDescent="0.2">
      <c r="A47" s="179" t="s">
        <v>247</v>
      </c>
      <c r="B47" s="62" t="s">
        <v>257</v>
      </c>
      <c r="C47" s="63" t="s">
        <v>27</v>
      </c>
      <c r="D47" s="177">
        <v>20.55</v>
      </c>
      <c r="E47" s="175"/>
      <c r="F47" s="173">
        <v>14.23</v>
      </c>
      <c r="G47" s="64">
        <v>27.5</v>
      </c>
      <c r="H47" s="65">
        <v>41.73</v>
      </c>
      <c r="I47" s="66"/>
      <c r="J47" s="67">
        <f t="shared" si="47"/>
        <v>292.42650000000003</v>
      </c>
      <c r="K47" s="68">
        <f t="shared" si="48"/>
        <v>565.125</v>
      </c>
      <c r="L47" s="65">
        <f t="shared" si="49"/>
        <v>857.55150000000003</v>
      </c>
      <c r="M47" s="69"/>
      <c r="N47" s="70">
        <f t="shared" si="50"/>
        <v>208.52750670179086</v>
      </c>
      <c r="O47" s="66"/>
      <c r="P47" s="71">
        <f t="shared" si="51"/>
        <v>363.53472957983428</v>
      </c>
      <c r="Q47" s="65">
        <f t="shared" si="52"/>
        <v>1066.0790067017908</v>
      </c>
    </row>
    <row r="48" spans="1:1025" s="192" customFormat="1" x14ac:dyDescent="0.2">
      <c r="A48" s="179" t="s">
        <v>248</v>
      </c>
      <c r="B48" s="62" t="s">
        <v>258</v>
      </c>
      <c r="C48" s="63" t="s">
        <v>33</v>
      </c>
      <c r="D48" s="177">
        <v>220.59</v>
      </c>
      <c r="E48" s="175"/>
      <c r="F48" s="173">
        <v>2.42</v>
      </c>
      <c r="G48" s="64">
        <v>1.24</v>
      </c>
      <c r="H48" s="65">
        <v>3.66</v>
      </c>
      <c r="I48" s="66"/>
      <c r="J48" s="67">
        <f t="shared" si="47"/>
        <v>533.82780000000002</v>
      </c>
      <c r="K48" s="68">
        <f t="shared" si="48"/>
        <v>273.53160000000003</v>
      </c>
      <c r="L48" s="65">
        <f t="shared" si="49"/>
        <v>807.35940000000005</v>
      </c>
      <c r="M48" s="69"/>
      <c r="N48" s="70">
        <f t="shared" si="50"/>
        <v>196.32248639790595</v>
      </c>
      <c r="O48" s="66"/>
      <c r="P48" s="71">
        <f t="shared" si="51"/>
        <v>663.63665712648424</v>
      </c>
      <c r="Q48" s="65">
        <f t="shared" si="52"/>
        <v>1003.6818863979059</v>
      </c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  <c r="IU48" s="8"/>
      <c r="IV48" s="8"/>
      <c r="IW48" s="8"/>
      <c r="IX48" s="8"/>
      <c r="IY48" s="8"/>
      <c r="IZ48" s="8"/>
      <c r="JA48" s="8"/>
      <c r="JB48" s="8"/>
      <c r="JC48" s="8"/>
      <c r="JD48" s="8"/>
      <c r="JE48" s="8"/>
      <c r="JF48" s="8"/>
      <c r="JG48" s="8"/>
      <c r="JH48" s="8"/>
      <c r="JI48" s="8"/>
      <c r="JJ48" s="8"/>
      <c r="JK48" s="8"/>
      <c r="JL48" s="8"/>
      <c r="JM48" s="8"/>
      <c r="JN48" s="8"/>
      <c r="JO48" s="8"/>
      <c r="JP48" s="8"/>
      <c r="JQ48" s="8"/>
      <c r="JR48" s="8"/>
      <c r="JS48" s="8"/>
      <c r="JT48" s="8"/>
      <c r="JU48" s="8"/>
      <c r="JV48" s="8"/>
      <c r="JW48" s="8"/>
      <c r="JX48" s="8"/>
      <c r="JY48" s="8"/>
      <c r="JZ48" s="8"/>
      <c r="KA48" s="8"/>
      <c r="KB48" s="8"/>
      <c r="KC48" s="8"/>
      <c r="KD48" s="8"/>
      <c r="KE48" s="8"/>
      <c r="KF48" s="8"/>
      <c r="KG48" s="8"/>
      <c r="KH48" s="8"/>
      <c r="KI48" s="8"/>
      <c r="KJ48" s="8"/>
      <c r="KK48" s="8"/>
      <c r="KL48" s="8"/>
      <c r="KM48" s="8"/>
      <c r="KN48" s="8"/>
      <c r="KO48" s="8"/>
      <c r="KP48" s="8"/>
      <c r="KQ48" s="8"/>
      <c r="KR48" s="8"/>
      <c r="KS48" s="8"/>
      <c r="KT48" s="8"/>
      <c r="KU48" s="8"/>
      <c r="KV48" s="8"/>
      <c r="KW48" s="8"/>
      <c r="KX48" s="8"/>
      <c r="KY48" s="8"/>
      <c r="KZ48" s="8"/>
      <c r="LA48" s="8"/>
      <c r="LB48" s="8"/>
      <c r="LC48" s="8"/>
      <c r="LD48" s="8"/>
      <c r="LE48" s="8"/>
      <c r="LF48" s="8"/>
      <c r="LG48" s="8"/>
      <c r="LH48" s="8"/>
      <c r="LI48" s="8"/>
      <c r="LJ48" s="8"/>
      <c r="LK48" s="8"/>
      <c r="LL48" s="8"/>
      <c r="LM48" s="8"/>
      <c r="LN48" s="8"/>
      <c r="LO48" s="8"/>
      <c r="LP48" s="8"/>
      <c r="LQ48" s="8"/>
      <c r="LR48" s="8"/>
      <c r="LS48" s="8"/>
      <c r="LT48" s="8"/>
      <c r="LU48" s="8"/>
      <c r="LV48" s="8"/>
      <c r="LW48" s="8"/>
      <c r="LX48" s="8"/>
      <c r="LY48" s="8"/>
      <c r="LZ48" s="8"/>
      <c r="MA48" s="8"/>
      <c r="MB48" s="8"/>
      <c r="MC48" s="8"/>
      <c r="MD48" s="8"/>
      <c r="ME48" s="8"/>
      <c r="MF48" s="8"/>
      <c r="MG48" s="8"/>
      <c r="MH48" s="8"/>
      <c r="MI48" s="8"/>
      <c r="MJ48" s="8"/>
      <c r="MK48" s="8"/>
      <c r="ML48" s="8"/>
      <c r="MM48" s="8"/>
      <c r="MN48" s="8"/>
      <c r="MO48" s="8"/>
      <c r="MP48" s="8"/>
      <c r="MQ48" s="8"/>
      <c r="MR48" s="8"/>
      <c r="MS48" s="8"/>
      <c r="MT48" s="8"/>
      <c r="MU48" s="8"/>
      <c r="MV48" s="8"/>
      <c r="MW48" s="8"/>
      <c r="MX48" s="8"/>
      <c r="MY48" s="8"/>
      <c r="MZ48" s="8"/>
      <c r="NA48" s="8"/>
      <c r="NB48" s="8"/>
      <c r="NC48" s="8"/>
      <c r="ND48" s="8"/>
      <c r="NE48" s="8"/>
      <c r="NF48" s="8"/>
      <c r="NG48" s="8"/>
      <c r="NH48" s="8"/>
      <c r="NI48" s="8"/>
      <c r="NJ48" s="8"/>
      <c r="NK48" s="8"/>
      <c r="NL48" s="8"/>
      <c r="NM48" s="8"/>
      <c r="NN48" s="8"/>
      <c r="NO48" s="8"/>
      <c r="NP48" s="8"/>
      <c r="NQ48" s="8"/>
      <c r="NR48" s="8"/>
      <c r="NS48" s="8"/>
      <c r="NT48" s="8"/>
      <c r="NU48" s="8"/>
      <c r="NV48" s="8"/>
      <c r="NW48" s="8"/>
      <c r="NX48" s="8"/>
      <c r="NY48" s="8"/>
      <c r="NZ48" s="8"/>
      <c r="OA48" s="8"/>
      <c r="OB48" s="8"/>
      <c r="OC48" s="8"/>
      <c r="OD48" s="8"/>
      <c r="OE48" s="8"/>
      <c r="OF48" s="8"/>
      <c r="OG48" s="8"/>
      <c r="OH48" s="8"/>
      <c r="OI48" s="8"/>
      <c r="OJ48" s="8"/>
      <c r="OK48" s="8"/>
      <c r="OL48" s="8"/>
      <c r="OM48" s="8"/>
      <c r="ON48" s="8"/>
      <c r="OO48" s="8"/>
      <c r="OP48" s="8"/>
      <c r="OQ48" s="8"/>
      <c r="OR48" s="8"/>
      <c r="OS48" s="8"/>
      <c r="OT48" s="8"/>
      <c r="OU48" s="8"/>
      <c r="OV48" s="8"/>
      <c r="OW48" s="8"/>
      <c r="OX48" s="8"/>
      <c r="OY48" s="8"/>
      <c r="OZ48" s="8"/>
      <c r="PA48" s="8"/>
      <c r="PB48" s="8"/>
      <c r="PC48" s="8"/>
      <c r="PD48" s="8"/>
      <c r="PE48" s="8"/>
      <c r="PF48" s="8"/>
      <c r="PG48" s="8"/>
      <c r="PH48" s="8"/>
      <c r="PI48" s="8"/>
      <c r="PJ48" s="8"/>
      <c r="PK48" s="8"/>
      <c r="PL48" s="8"/>
      <c r="PM48" s="8"/>
      <c r="PN48" s="8"/>
      <c r="PO48" s="8"/>
      <c r="PP48" s="8"/>
      <c r="PQ48" s="8"/>
      <c r="PR48" s="8"/>
      <c r="PS48" s="8"/>
      <c r="PT48" s="8"/>
      <c r="PU48" s="8"/>
      <c r="PV48" s="8"/>
      <c r="PW48" s="8"/>
      <c r="PX48" s="8"/>
      <c r="PY48" s="8"/>
      <c r="PZ48" s="8"/>
      <c r="QA48" s="8"/>
      <c r="QB48" s="8"/>
      <c r="QC48" s="8"/>
      <c r="QD48" s="8"/>
      <c r="QE48" s="8"/>
      <c r="QF48" s="8"/>
      <c r="QG48" s="8"/>
      <c r="QH48" s="8"/>
      <c r="QI48" s="8"/>
      <c r="QJ48" s="8"/>
      <c r="QK48" s="8"/>
      <c r="QL48" s="8"/>
      <c r="QM48" s="8"/>
      <c r="QN48" s="8"/>
      <c r="QO48" s="8"/>
      <c r="QP48" s="8"/>
      <c r="QQ48" s="8"/>
      <c r="QR48" s="8"/>
      <c r="QS48" s="8"/>
      <c r="QT48" s="8"/>
      <c r="QU48" s="8"/>
      <c r="QV48" s="8"/>
      <c r="QW48" s="8"/>
      <c r="QX48" s="8"/>
      <c r="QY48" s="8"/>
      <c r="QZ48" s="8"/>
      <c r="RA48" s="8"/>
      <c r="RB48" s="8"/>
      <c r="RC48" s="8"/>
      <c r="RD48" s="8"/>
      <c r="RE48" s="8"/>
      <c r="RF48" s="8"/>
      <c r="RG48" s="8"/>
      <c r="RH48" s="8"/>
      <c r="RI48" s="8"/>
      <c r="RJ48" s="8"/>
      <c r="RK48" s="8"/>
      <c r="RL48" s="8"/>
      <c r="RM48" s="8"/>
      <c r="RN48" s="8"/>
      <c r="RO48" s="8"/>
      <c r="RP48" s="8"/>
      <c r="RQ48" s="8"/>
      <c r="RR48" s="8"/>
      <c r="RS48" s="8"/>
      <c r="RT48" s="8"/>
      <c r="RU48" s="8"/>
      <c r="RV48" s="8"/>
      <c r="RW48" s="8"/>
      <c r="RX48" s="8"/>
      <c r="RY48" s="8"/>
      <c r="RZ48" s="8"/>
      <c r="SA48" s="8"/>
      <c r="SB48" s="8"/>
      <c r="SC48" s="8"/>
      <c r="SD48" s="8"/>
      <c r="SE48" s="8"/>
      <c r="SF48" s="8"/>
      <c r="SG48" s="8"/>
      <c r="SH48" s="8"/>
      <c r="SI48" s="8"/>
      <c r="SJ48" s="8"/>
      <c r="SK48" s="8"/>
      <c r="SL48" s="8"/>
      <c r="SM48" s="8"/>
      <c r="SN48" s="8"/>
      <c r="SO48" s="8"/>
      <c r="SP48" s="8"/>
      <c r="SQ48" s="8"/>
      <c r="SR48" s="8"/>
      <c r="SS48" s="8"/>
      <c r="ST48" s="8"/>
      <c r="SU48" s="8"/>
      <c r="SV48" s="8"/>
      <c r="SW48" s="8"/>
      <c r="SX48" s="8"/>
      <c r="SY48" s="8"/>
      <c r="SZ48" s="8"/>
      <c r="TA48" s="8"/>
      <c r="TB48" s="8"/>
      <c r="TC48" s="8"/>
      <c r="TD48" s="8"/>
      <c r="TE48" s="8"/>
      <c r="TF48" s="8"/>
      <c r="TG48" s="8"/>
      <c r="TH48" s="8"/>
      <c r="TI48" s="8"/>
      <c r="TJ48" s="8"/>
      <c r="TK48" s="8"/>
      <c r="TL48" s="8"/>
      <c r="TM48" s="8"/>
      <c r="TN48" s="8"/>
      <c r="TO48" s="8"/>
      <c r="TP48" s="8"/>
      <c r="TQ48" s="8"/>
      <c r="TR48" s="8"/>
      <c r="TS48" s="8"/>
      <c r="TT48" s="8"/>
      <c r="TU48" s="8"/>
      <c r="TV48" s="8"/>
      <c r="TW48" s="8"/>
      <c r="TX48" s="8"/>
      <c r="TY48" s="8"/>
      <c r="TZ48" s="8"/>
      <c r="UA48" s="8"/>
      <c r="UB48" s="8"/>
      <c r="UC48" s="8"/>
      <c r="UD48" s="8"/>
      <c r="UE48" s="8"/>
      <c r="UF48" s="8"/>
      <c r="UG48" s="8"/>
      <c r="UH48" s="8"/>
      <c r="UI48" s="8"/>
      <c r="UJ48" s="8"/>
      <c r="UK48" s="8"/>
      <c r="UL48" s="8"/>
      <c r="UM48" s="8"/>
      <c r="UN48" s="8"/>
      <c r="UO48" s="8"/>
      <c r="UP48" s="8"/>
      <c r="UQ48" s="8"/>
      <c r="UR48" s="8"/>
      <c r="US48" s="8"/>
      <c r="UT48" s="8"/>
      <c r="UU48" s="8"/>
      <c r="UV48" s="8"/>
      <c r="UW48" s="8"/>
      <c r="UX48" s="8"/>
      <c r="UY48" s="8"/>
      <c r="UZ48" s="8"/>
      <c r="VA48" s="8"/>
      <c r="VB48" s="8"/>
      <c r="VC48" s="8"/>
      <c r="VD48" s="8"/>
      <c r="VE48" s="8"/>
      <c r="VF48" s="8"/>
      <c r="VG48" s="8"/>
      <c r="VH48" s="8"/>
      <c r="VI48" s="8"/>
      <c r="VJ48" s="8"/>
      <c r="VK48" s="8"/>
      <c r="VL48" s="8"/>
      <c r="VM48" s="8"/>
      <c r="VN48" s="8"/>
      <c r="VO48" s="8"/>
      <c r="VP48" s="8"/>
      <c r="VQ48" s="8"/>
      <c r="VR48" s="8"/>
      <c r="VS48" s="8"/>
      <c r="VT48" s="8"/>
      <c r="VU48" s="8"/>
      <c r="VV48" s="8"/>
      <c r="VW48" s="8"/>
      <c r="VX48" s="8"/>
      <c r="VY48" s="8"/>
      <c r="VZ48" s="8"/>
      <c r="WA48" s="8"/>
      <c r="WB48" s="8"/>
      <c r="WC48" s="8"/>
      <c r="WD48" s="8"/>
      <c r="WE48" s="8"/>
      <c r="WF48" s="8"/>
      <c r="WG48" s="8"/>
      <c r="WH48" s="8"/>
      <c r="WI48" s="8"/>
      <c r="WJ48" s="8"/>
      <c r="WK48" s="8"/>
      <c r="WL48" s="8"/>
      <c r="WM48" s="8"/>
      <c r="WN48" s="8"/>
      <c r="WO48" s="8"/>
      <c r="WP48" s="8"/>
      <c r="WQ48" s="8"/>
      <c r="WR48" s="8"/>
      <c r="WS48" s="8"/>
      <c r="WT48" s="8"/>
      <c r="WU48" s="8"/>
      <c r="WV48" s="8"/>
      <c r="WW48" s="8"/>
      <c r="WX48" s="8"/>
      <c r="WY48" s="8"/>
      <c r="WZ48" s="8"/>
      <c r="XA48" s="8"/>
      <c r="XB48" s="8"/>
      <c r="XC48" s="8"/>
      <c r="XD48" s="8"/>
      <c r="XE48" s="8"/>
      <c r="XF48" s="8"/>
      <c r="XG48" s="8"/>
      <c r="XH48" s="8"/>
      <c r="XI48" s="8"/>
      <c r="XJ48" s="8"/>
      <c r="XK48" s="8"/>
      <c r="XL48" s="8"/>
      <c r="XM48" s="8"/>
      <c r="XN48" s="8"/>
      <c r="XO48" s="8"/>
      <c r="XP48" s="8"/>
      <c r="XQ48" s="8"/>
      <c r="XR48" s="8"/>
      <c r="XS48" s="8"/>
      <c r="XT48" s="8"/>
      <c r="XU48" s="8"/>
      <c r="XV48" s="8"/>
      <c r="XW48" s="8"/>
      <c r="XX48" s="8"/>
      <c r="XY48" s="8"/>
      <c r="XZ48" s="8"/>
      <c r="YA48" s="8"/>
      <c r="YB48" s="8"/>
      <c r="YC48" s="8"/>
      <c r="YD48" s="8"/>
      <c r="YE48" s="8"/>
      <c r="YF48" s="8"/>
      <c r="YG48" s="8"/>
      <c r="YH48" s="8"/>
      <c r="YI48" s="8"/>
      <c r="YJ48" s="8"/>
      <c r="YK48" s="8"/>
      <c r="YL48" s="8"/>
      <c r="YM48" s="8"/>
      <c r="YN48" s="8"/>
      <c r="YO48" s="8"/>
      <c r="YP48" s="8"/>
      <c r="YQ48" s="8"/>
      <c r="YR48" s="8"/>
      <c r="YS48" s="8"/>
      <c r="YT48" s="8"/>
      <c r="YU48" s="8"/>
      <c r="YV48" s="8"/>
      <c r="YW48" s="8"/>
      <c r="YX48" s="8"/>
      <c r="YY48" s="8"/>
      <c r="YZ48" s="8"/>
      <c r="ZA48" s="8"/>
      <c r="ZB48" s="8"/>
      <c r="ZC48" s="8"/>
      <c r="ZD48" s="8"/>
      <c r="ZE48" s="8"/>
      <c r="ZF48" s="8"/>
      <c r="ZG48" s="8"/>
      <c r="ZH48" s="8"/>
      <c r="ZI48" s="8"/>
      <c r="ZJ48" s="8"/>
      <c r="ZK48" s="8"/>
      <c r="ZL48" s="8"/>
      <c r="ZM48" s="8"/>
      <c r="ZN48" s="8"/>
      <c r="ZO48" s="8"/>
      <c r="ZP48" s="8"/>
      <c r="ZQ48" s="8"/>
      <c r="ZR48" s="8"/>
      <c r="ZS48" s="8"/>
      <c r="ZT48" s="8"/>
      <c r="ZU48" s="8"/>
      <c r="ZV48" s="8"/>
      <c r="ZW48" s="8"/>
      <c r="ZX48" s="8"/>
      <c r="ZY48" s="8"/>
      <c r="ZZ48" s="8"/>
      <c r="AAA48" s="8"/>
      <c r="AAB48" s="8"/>
      <c r="AAC48" s="8"/>
      <c r="AAD48" s="8"/>
      <c r="AAE48" s="8"/>
      <c r="AAF48" s="8"/>
      <c r="AAG48" s="8"/>
      <c r="AAH48" s="8"/>
      <c r="AAI48" s="8"/>
      <c r="AAJ48" s="8"/>
      <c r="AAK48" s="8"/>
      <c r="AAL48" s="8"/>
      <c r="AAM48" s="8"/>
      <c r="AAN48" s="8"/>
      <c r="AAO48" s="8"/>
      <c r="AAP48" s="8"/>
      <c r="AAQ48" s="8"/>
      <c r="AAR48" s="8"/>
      <c r="AAS48" s="8"/>
      <c r="AAT48" s="8"/>
      <c r="AAU48" s="8"/>
      <c r="AAV48" s="8"/>
      <c r="AAW48" s="8"/>
      <c r="AAX48" s="8"/>
      <c r="AAY48" s="8"/>
      <c r="AAZ48" s="8"/>
      <c r="ABA48" s="8"/>
      <c r="ABB48" s="8"/>
      <c r="ABC48" s="8"/>
      <c r="ABD48" s="8"/>
      <c r="ABE48" s="8"/>
      <c r="ABF48" s="8"/>
      <c r="ABG48" s="8"/>
      <c r="ABH48" s="8"/>
      <c r="ABI48" s="8"/>
      <c r="ABJ48" s="8"/>
      <c r="ABK48" s="8"/>
      <c r="ABL48" s="8"/>
      <c r="ABM48" s="8"/>
      <c r="ABN48" s="8"/>
      <c r="ABO48" s="8"/>
      <c r="ABP48" s="8"/>
      <c r="ABQ48" s="8"/>
      <c r="ABR48" s="8"/>
      <c r="ABS48" s="8"/>
      <c r="ABT48" s="8"/>
      <c r="ABU48" s="8"/>
      <c r="ABV48" s="8"/>
      <c r="ABW48" s="8"/>
      <c r="ABX48" s="8"/>
      <c r="ABY48" s="8"/>
      <c r="ABZ48" s="8"/>
      <c r="ACA48" s="8"/>
      <c r="ACB48" s="8"/>
      <c r="ACC48" s="8"/>
      <c r="ACD48" s="8"/>
      <c r="ACE48" s="8"/>
      <c r="ACF48" s="8"/>
      <c r="ACG48" s="8"/>
      <c r="ACH48" s="8"/>
      <c r="ACI48" s="8"/>
      <c r="ACJ48" s="8"/>
      <c r="ACK48" s="8"/>
      <c r="ACL48" s="8"/>
      <c r="ACM48" s="8"/>
      <c r="ACN48" s="8"/>
      <c r="ACO48" s="8"/>
      <c r="ACP48" s="8"/>
      <c r="ACQ48" s="8"/>
      <c r="ACR48" s="8"/>
      <c r="ACS48" s="8"/>
      <c r="ACT48" s="8"/>
      <c r="ACU48" s="8"/>
      <c r="ACV48" s="8"/>
      <c r="ACW48" s="8"/>
      <c r="ACX48" s="8"/>
      <c r="ACY48" s="8"/>
      <c r="ACZ48" s="8"/>
      <c r="ADA48" s="8"/>
      <c r="ADB48" s="8"/>
      <c r="ADC48" s="8"/>
      <c r="ADD48" s="8"/>
      <c r="ADE48" s="8"/>
      <c r="ADF48" s="8"/>
      <c r="ADG48" s="8"/>
      <c r="ADH48" s="8"/>
      <c r="ADI48" s="8"/>
      <c r="ADJ48" s="8"/>
      <c r="ADK48" s="8"/>
      <c r="ADL48" s="8"/>
      <c r="ADM48" s="8"/>
      <c r="ADN48" s="8"/>
      <c r="ADO48" s="8"/>
      <c r="ADP48" s="8"/>
      <c r="ADQ48" s="8"/>
      <c r="ADR48" s="8"/>
      <c r="ADS48" s="8"/>
      <c r="ADT48" s="8"/>
      <c r="ADU48" s="8"/>
      <c r="ADV48" s="8"/>
      <c r="ADW48" s="8"/>
      <c r="ADX48" s="8"/>
      <c r="ADY48" s="8"/>
      <c r="ADZ48" s="8"/>
      <c r="AEA48" s="8"/>
      <c r="AEB48" s="8"/>
      <c r="AEC48" s="8"/>
      <c r="AED48" s="8"/>
      <c r="AEE48" s="8"/>
      <c r="AEF48" s="8"/>
      <c r="AEG48" s="8"/>
      <c r="AEH48" s="8"/>
      <c r="AEI48" s="8"/>
      <c r="AEJ48" s="8"/>
      <c r="AEK48" s="8"/>
      <c r="AEL48" s="8"/>
      <c r="AEM48" s="8"/>
      <c r="AEN48" s="8"/>
      <c r="AEO48" s="8"/>
      <c r="AEP48" s="8"/>
      <c r="AEQ48" s="8"/>
      <c r="AER48" s="8"/>
      <c r="AES48" s="8"/>
      <c r="AET48" s="8"/>
      <c r="AEU48" s="8"/>
      <c r="AEV48" s="8"/>
      <c r="AEW48" s="8"/>
      <c r="AEX48" s="8"/>
      <c r="AEY48" s="8"/>
      <c r="AEZ48" s="8"/>
      <c r="AFA48" s="8"/>
      <c r="AFB48" s="8"/>
      <c r="AFC48" s="8"/>
      <c r="AFD48" s="8"/>
      <c r="AFE48" s="8"/>
      <c r="AFF48" s="8"/>
      <c r="AFG48" s="8"/>
      <c r="AFH48" s="8"/>
      <c r="AFI48" s="8"/>
      <c r="AFJ48" s="8"/>
      <c r="AFK48" s="8"/>
      <c r="AFL48" s="8"/>
      <c r="AFM48" s="8"/>
      <c r="AFN48" s="8"/>
      <c r="AFO48" s="8"/>
      <c r="AFP48" s="8"/>
      <c r="AFQ48" s="8"/>
      <c r="AFR48" s="8"/>
      <c r="AFS48" s="8"/>
      <c r="AFT48" s="8"/>
      <c r="AFU48" s="8"/>
      <c r="AFV48" s="8"/>
      <c r="AFW48" s="8"/>
      <c r="AFX48" s="8"/>
      <c r="AFY48" s="8"/>
      <c r="AFZ48" s="8"/>
      <c r="AGA48" s="8"/>
      <c r="AGB48" s="8"/>
      <c r="AGC48" s="8"/>
      <c r="AGD48" s="8"/>
      <c r="AGE48" s="8"/>
      <c r="AGF48" s="8"/>
      <c r="AGG48" s="8"/>
      <c r="AGH48" s="8"/>
      <c r="AGI48" s="8"/>
      <c r="AGJ48" s="8"/>
      <c r="AGK48" s="8"/>
      <c r="AGL48" s="8"/>
      <c r="AGM48" s="8"/>
      <c r="AGN48" s="8"/>
      <c r="AGO48" s="8"/>
      <c r="AGP48" s="8"/>
      <c r="AGQ48" s="8"/>
      <c r="AGR48" s="8"/>
      <c r="AGS48" s="8"/>
      <c r="AGT48" s="8"/>
      <c r="AGU48" s="8"/>
      <c r="AGV48" s="8"/>
      <c r="AGW48" s="8"/>
      <c r="AGX48" s="8"/>
      <c r="AGY48" s="8"/>
      <c r="AGZ48" s="8"/>
      <c r="AHA48" s="8"/>
      <c r="AHB48" s="8"/>
      <c r="AHC48" s="8"/>
      <c r="AHD48" s="8"/>
      <c r="AHE48" s="8"/>
      <c r="AHF48" s="8"/>
      <c r="AHG48" s="8"/>
      <c r="AHH48" s="8"/>
      <c r="AHI48" s="8"/>
      <c r="AHJ48" s="8"/>
      <c r="AHK48" s="8"/>
      <c r="AHL48" s="8"/>
      <c r="AHM48" s="8"/>
      <c r="AHN48" s="8"/>
      <c r="AHO48" s="8"/>
      <c r="AHP48" s="8"/>
      <c r="AHQ48" s="8"/>
      <c r="AHR48" s="8"/>
      <c r="AHS48" s="8"/>
      <c r="AHT48" s="8"/>
      <c r="AHU48" s="8"/>
      <c r="AHV48" s="8"/>
      <c r="AHW48" s="8"/>
      <c r="AHX48" s="8"/>
      <c r="AHY48" s="8"/>
      <c r="AHZ48" s="8"/>
      <c r="AIA48" s="8"/>
      <c r="AIB48" s="8"/>
      <c r="AIC48" s="8"/>
      <c r="AID48" s="8"/>
      <c r="AIE48" s="8"/>
      <c r="AIF48" s="8"/>
      <c r="AIG48" s="8"/>
      <c r="AIH48" s="8"/>
      <c r="AII48" s="8"/>
      <c r="AIJ48" s="8"/>
      <c r="AIK48" s="8"/>
      <c r="AIL48" s="8"/>
      <c r="AIM48" s="8"/>
      <c r="AIN48" s="8"/>
      <c r="AIO48" s="8"/>
      <c r="AIP48" s="8"/>
      <c r="AIQ48" s="8"/>
      <c r="AIR48" s="8"/>
      <c r="AIS48" s="8"/>
      <c r="AIT48" s="8"/>
      <c r="AIU48" s="8"/>
      <c r="AIV48" s="8"/>
      <c r="AIW48" s="8"/>
      <c r="AIX48" s="8"/>
      <c r="AIY48" s="8"/>
      <c r="AIZ48" s="8"/>
      <c r="AJA48" s="8"/>
      <c r="AJB48" s="8"/>
      <c r="AJC48" s="8"/>
      <c r="AJD48" s="8"/>
      <c r="AJE48" s="8"/>
      <c r="AJF48" s="8"/>
      <c r="AJG48" s="8"/>
      <c r="AJH48" s="8"/>
      <c r="AJI48" s="8"/>
      <c r="AJJ48" s="8"/>
      <c r="AJK48" s="8"/>
      <c r="AJL48" s="8"/>
      <c r="AJM48" s="8"/>
      <c r="AJN48" s="8"/>
      <c r="AJO48" s="8"/>
      <c r="AJP48" s="8"/>
      <c r="AJQ48" s="8"/>
      <c r="AJR48" s="8"/>
      <c r="AJS48" s="8"/>
      <c r="AJT48" s="8"/>
      <c r="AJU48" s="8"/>
      <c r="AJV48" s="8"/>
      <c r="AJW48" s="8"/>
      <c r="AJX48" s="8"/>
      <c r="AJY48" s="8"/>
      <c r="AJZ48" s="8"/>
      <c r="AKA48" s="8"/>
      <c r="AKB48" s="8"/>
      <c r="AKC48" s="8"/>
      <c r="AKD48" s="8"/>
      <c r="AKE48" s="8"/>
      <c r="AKF48" s="8"/>
      <c r="AKG48" s="8"/>
      <c r="AKH48" s="8"/>
      <c r="AKI48" s="8"/>
      <c r="AKJ48" s="8"/>
      <c r="AKK48" s="8"/>
      <c r="AKL48" s="8"/>
      <c r="AKM48" s="8"/>
      <c r="AKN48" s="8"/>
      <c r="AKO48" s="8"/>
      <c r="AKP48" s="8"/>
      <c r="AKQ48" s="8"/>
      <c r="AKR48" s="8"/>
      <c r="AKS48" s="8"/>
      <c r="AKT48" s="8"/>
      <c r="AKU48" s="8"/>
      <c r="AKV48" s="8"/>
      <c r="AKW48" s="8"/>
      <c r="AKX48" s="8"/>
      <c r="AKY48" s="8"/>
      <c r="AKZ48" s="8"/>
      <c r="ALA48" s="8"/>
      <c r="ALB48" s="8"/>
      <c r="ALC48" s="8"/>
      <c r="ALD48" s="8"/>
      <c r="ALE48" s="8"/>
      <c r="ALF48" s="8"/>
      <c r="ALG48" s="8"/>
      <c r="ALH48" s="8"/>
      <c r="ALI48" s="8"/>
      <c r="ALJ48" s="8"/>
      <c r="ALK48" s="8"/>
      <c r="ALL48" s="8"/>
      <c r="ALM48" s="8"/>
      <c r="ALN48" s="8"/>
      <c r="ALO48" s="8"/>
      <c r="ALP48" s="8"/>
      <c r="ALQ48" s="8"/>
      <c r="ALR48" s="8"/>
      <c r="ALS48" s="8"/>
      <c r="ALT48" s="8"/>
      <c r="ALU48" s="8"/>
      <c r="ALV48" s="8"/>
      <c r="ALW48" s="8"/>
      <c r="ALX48" s="8"/>
      <c r="ALY48" s="8"/>
      <c r="ALZ48" s="8"/>
      <c r="AMA48" s="8"/>
      <c r="AMB48" s="8"/>
      <c r="AMC48" s="8"/>
      <c r="AMD48" s="8"/>
      <c r="AME48" s="8"/>
      <c r="AMF48" s="8"/>
      <c r="AMG48" s="8"/>
      <c r="AMH48" s="8"/>
      <c r="AMI48" s="8"/>
      <c r="AMJ48" s="8"/>
      <c r="AMK48" s="8"/>
    </row>
    <row r="49" spans="1:1025" s="192" customFormat="1" x14ac:dyDescent="0.2">
      <c r="A49" s="179" t="s">
        <v>249</v>
      </c>
      <c r="B49" s="62" t="s">
        <v>259</v>
      </c>
      <c r="C49" s="63" t="s">
        <v>33</v>
      </c>
      <c r="D49" s="177">
        <v>220.59</v>
      </c>
      <c r="E49" s="175"/>
      <c r="F49" s="173">
        <v>0.96</v>
      </c>
      <c r="G49" s="64">
        <v>6.41</v>
      </c>
      <c r="H49" s="65">
        <v>7.37</v>
      </c>
      <c r="I49" s="66"/>
      <c r="J49" s="67">
        <f t="shared" si="47"/>
        <v>211.7664</v>
      </c>
      <c r="K49" s="68">
        <f t="shared" si="48"/>
        <v>1413.9819</v>
      </c>
      <c r="L49" s="65">
        <f t="shared" si="49"/>
        <v>1625.7483</v>
      </c>
      <c r="M49" s="69"/>
      <c r="N49" s="70">
        <f t="shared" si="50"/>
        <v>395.32697397611111</v>
      </c>
      <c r="O49" s="66"/>
      <c r="P49" s="71">
        <f t="shared" si="51"/>
        <v>263.26082266174581</v>
      </c>
      <c r="Q49" s="65">
        <f t="shared" si="52"/>
        <v>2021.075273976111</v>
      </c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  <c r="IU49" s="8"/>
      <c r="IV49" s="8"/>
      <c r="IW49" s="8"/>
      <c r="IX49" s="8"/>
      <c r="IY49" s="8"/>
      <c r="IZ49" s="8"/>
      <c r="JA49" s="8"/>
      <c r="JB49" s="8"/>
      <c r="JC49" s="8"/>
      <c r="JD49" s="8"/>
      <c r="JE49" s="8"/>
      <c r="JF49" s="8"/>
      <c r="JG49" s="8"/>
      <c r="JH49" s="8"/>
      <c r="JI49" s="8"/>
      <c r="JJ49" s="8"/>
      <c r="JK49" s="8"/>
      <c r="JL49" s="8"/>
      <c r="JM49" s="8"/>
      <c r="JN49" s="8"/>
      <c r="JO49" s="8"/>
      <c r="JP49" s="8"/>
      <c r="JQ49" s="8"/>
      <c r="JR49" s="8"/>
      <c r="JS49" s="8"/>
      <c r="JT49" s="8"/>
      <c r="JU49" s="8"/>
      <c r="JV49" s="8"/>
      <c r="JW49" s="8"/>
      <c r="JX49" s="8"/>
      <c r="JY49" s="8"/>
      <c r="JZ49" s="8"/>
      <c r="KA49" s="8"/>
      <c r="KB49" s="8"/>
      <c r="KC49" s="8"/>
      <c r="KD49" s="8"/>
      <c r="KE49" s="8"/>
      <c r="KF49" s="8"/>
      <c r="KG49" s="8"/>
      <c r="KH49" s="8"/>
      <c r="KI49" s="8"/>
      <c r="KJ49" s="8"/>
      <c r="KK49" s="8"/>
      <c r="KL49" s="8"/>
      <c r="KM49" s="8"/>
      <c r="KN49" s="8"/>
      <c r="KO49" s="8"/>
      <c r="KP49" s="8"/>
      <c r="KQ49" s="8"/>
      <c r="KR49" s="8"/>
      <c r="KS49" s="8"/>
      <c r="KT49" s="8"/>
      <c r="KU49" s="8"/>
      <c r="KV49" s="8"/>
      <c r="KW49" s="8"/>
      <c r="KX49" s="8"/>
      <c r="KY49" s="8"/>
      <c r="KZ49" s="8"/>
      <c r="LA49" s="8"/>
      <c r="LB49" s="8"/>
      <c r="LC49" s="8"/>
      <c r="LD49" s="8"/>
      <c r="LE49" s="8"/>
      <c r="LF49" s="8"/>
      <c r="LG49" s="8"/>
      <c r="LH49" s="8"/>
      <c r="LI49" s="8"/>
      <c r="LJ49" s="8"/>
      <c r="LK49" s="8"/>
      <c r="LL49" s="8"/>
      <c r="LM49" s="8"/>
      <c r="LN49" s="8"/>
      <c r="LO49" s="8"/>
      <c r="LP49" s="8"/>
      <c r="LQ49" s="8"/>
      <c r="LR49" s="8"/>
      <c r="LS49" s="8"/>
      <c r="LT49" s="8"/>
      <c r="LU49" s="8"/>
      <c r="LV49" s="8"/>
      <c r="LW49" s="8"/>
      <c r="LX49" s="8"/>
      <c r="LY49" s="8"/>
      <c r="LZ49" s="8"/>
      <c r="MA49" s="8"/>
      <c r="MB49" s="8"/>
      <c r="MC49" s="8"/>
      <c r="MD49" s="8"/>
      <c r="ME49" s="8"/>
      <c r="MF49" s="8"/>
      <c r="MG49" s="8"/>
      <c r="MH49" s="8"/>
      <c r="MI49" s="8"/>
      <c r="MJ49" s="8"/>
      <c r="MK49" s="8"/>
      <c r="ML49" s="8"/>
      <c r="MM49" s="8"/>
      <c r="MN49" s="8"/>
      <c r="MO49" s="8"/>
      <c r="MP49" s="8"/>
      <c r="MQ49" s="8"/>
      <c r="MR49" s="8"/>
      <c r="MS49" s="8"/>
      <c r="MT49" s="8"/>
      <c r="MU49" s="8"/>
      <c r="MV49" s="8"/>
      <c r="MW49" s="8"/>
      <c r="MX49" s="8"/>
      <c r="MY49" s="8"/>
      <c r="MZ49" s="8"/>
      <c r="NA49" s="8"/>
      <c r="NB49" s="8"/>
      <c r="NC49" s="8"/>
      <c r="ND49" s="8"/>
      <c r="NE49" s="8"/>
      <c r="NF49" s="8"/>
      <c r="NG49" s="8"/>
      <c r="NH49" s="8"/>
      <c r="NI49" s="8"/>
      <c r="NJ49" s="8"/>
      <c r="NK49" s="8"/>
      <c r="NL49" s="8"/>
      <c r="NM49" s="8"/>
      <c r="NN49" s="8"/>
      <c r="NO49" s="8"/>
      <c r="NP49" s="8"/>
      <c r="NQ49" s="8"/>
      <c r="NR49" s="8"/>
      <c r="NS49" s="8"/>
      <c r="NT49" s="8"/>
      <c r="NU49" s="8"/>
      <c r="NV49" s="8"/>
      <c r="NW49" s="8"/>
      <c r="NX49" s="8"/>
      <c r="NY49" s="8"/>
      <c r="NZ49" s="8"/>
      <c r="OA49" s="8"/>
      <c r="OB49" s="8"/>
      <c r="OC49" s="8"/>
      <c r="OD49" s="8"/>
      <c r="OE49" s="8"/>
      <c r="OF49" s="8"/>
      <c r="OG49" s="8"/>
      <c r="OH49" s="8"/>
      <c r="OI49" s="8"/>
      <c r="OJ49" s="8"/>
      <c r="OK49" s="8"/>
      <c r="OL49" s="8"/>
      <c r="OM49" s="8"/>
      <c r="ON49" s="8"/>
      <c r="OO49" s="8"/>
      <c r="OP49" s="8"/>
      <c r="OQ49" s="8"/>
      <c r="OR49" s="8"/>
      <c r="OS49" s="8"/>
      <c r="OT49" s="8"/>
      <c r="OU49" s="8"/>
      <c r="OV49" s="8"/>
      <c r="OW49" s="8"/>
      <c r="OX49" s="8"/>
      <c r="OY49" s="8"/>
      <c r="OZ49" s="8"/>
      <c r="PA49" s="8"/>
      <c r="PB49" s="8"/>
      <c r="PC49" s="8"/>
      <c r="PD49" s="8"/>
      <c r="PE49" s="8"/>
      <c r="PF49" s="8"/>
      <c r="PG49" s="8"/>
      <c r="PH49" s="8"/>
      <c r="PI49" s="8"/>
      <c r="PJ49" s="8"/>
      <c r="PK49" s="8"/>
      <c r="PL49" s="8"/>
      <c r="PM49" s="8"/>
      <c r="PN49" s="8"/>
      <c r="PO49" s="8"/>
      <c r="PP49" s="8"/>
      <c r="PQ49" s="8"/>
      <c r="PR49" s="8"/>
      <c r="PS49" s="8"/>
      <c r="PT49" s="8"/>
      <c r="PU49" s="8"/>
      <c r="PV49" s="8"/>
      <c r="PW49" s="8"/>
      <c r="PX49" s="8"/>
      <c r="PY49" s="8"/>
      <c r="PZ49" s="8"/>
      <c r="QA49" s="8"/>
      <c r="QB49" s="8"/>
      <c r="QC49" s="8"/>
      <c r="QD49" s="8"/>
      <c r="QE49" s="8"/>
      <c r="QF49" s="8"/>
      <c r="QG49" s="8"/>
      <c r="QH49" s="8"/>
      <c r="QI49" s="8"/>
      <c r="QJ49" s="8"/>
      <c r="QK49" s="8"/>
      <c r="QL49" s="8"/>
      <c r="QM49" s="8"/>
      <c r="QN49" s="8"/>
      <c r="QO49" s="8"/>
      <c r="QP49" s="8"/>
      <c r="QQ49" s="8"/>
      <c r="QR49" s="8"/>
      <c r="QS49" s="8"/>
      <c r="QT49" s="8"/>
      <c r="QU49" s="8"/>
      <c r="QV49" s="8"/>
      <c r="QW49" s="8"/>
      <c r="QX49" s="8"/>
      <c r="QY49" s="8"/>
      <c r="QZ49" s="8"/>
      <c r="RA49" s="8"/>
      <c r="RB49" s="8"/>
      <c r="RC49" s="8"/>
      <c r="RD49" s="8"/>
      <c r="RE49" s="8"/>
      <c r="RF49" s="8"/>
      <c r="RG49" s="8"/>
      <c r="RH49" s="8"/>
      <c r="RI49" s="8"/>
      <c r="RJ49" s="8"/>
      <c r="RK49" s="8"/>
      <c r="RL49" s="8"/>
      <c r="RM49" s="8"/>
      <c r="RN49" s="8"/>
      <c r="RO49" s="8"/>
      <c r="RP49" s="8"/>
      <c r="RQ49" s="8"/>
      <c r="RR49" s="8"/>
      <c r="RS49" s="8"/>
      <c r="RT49" s="8"/>
      <c r="RU49" s="8"/>
      <c r="RV49" s="8"/>
      <c r="RW49" s="8"/>
      <c r="RX49" s="8"/>
      <c r="RY49" s="8"/>
      <c r="RZ49" s="8"/>
      <c r="SA49" s="8"/>
      <c r="SB49" s="8"/>
      <c r="SC49" s="8"/>
      <c r="SD49" s="8"/>
      <c r="SE49" s="8"/>
      <c r="SF49" s="8"/>
      <c r="SG49" s="8"/>
      <c r="SH49" s="8"/>
      <c r="SI49" s="8"/>
      <c r="SJ49" s="8"/>
      <c r="SK49" s="8"/>
      <c r="SL49" s="8"/>
      <c r="SM49" s="8"/>
      <c r="SN49" s="8"/>
      <c r="SO49" s="8"/>
      <c r="SP49" s="8"/>
      <c r="SQ49" s="8"/>
      <c r="SR49" s="8"/>
      <c r="SS49" s="8"/>
      <c r="ST49" s="8"/>
      <c r="SU49" s="8"/>
      <c r="SV49" s="8"/>
      <c r="SW49" s="8"/>
      <c r="SX49" s="8"/>
      <c r="SY49" s="8"/>
      <c r="SZ49" s="8"/>
      <c r="TA49" s="8"/>
      <c r="TB49" s="8"/>
      <c r="TC49" s="8"/>
      <c r="TD49" s="8"/>
      <c r="TE49" s="8"/>
      <c r="TF49" s="8"/>
      <c r="TG49" s="8"/>
      <c r="TH49" s="8"/>
      <c r="TI49" s="8"/>
      <c r="TJ49" s="8"/>
      <c r="TK49" s="8"/>
      <c r="TL49" s="8"/>
      <c r="TM49" s="8"/>
      <c r="TN49" s="8"/>
      <c r="TO49" s="8"/>
      <c r="TP49" s="8"/>
      <c r="TQ49" s="8"/>
      <c r="TR49" s="8"/>
      <c r="TS49" s="8"/>
      <c r="TT49" s="8"/>
      <c r="TU49" s="8"/>
      <c r="TV49" s="8"/>
      <c r="TW49" s="8"/>
      <c r="TX49" s="8"/>
      <c r="TY49" s="8"/>
      <c r="TZ49" s="8"/>
      <c r="UA49" s="8"/>
      <c r="UB49" s="8"/>
      <c r="UC49" s="8"/>
      <c r="UD49" s="8"/>
      <c r="UE49" s="8"/>
      <c r="UF49" s="8"/>
      <c r="UG49" s="8"/>
      <c r="UH49" s="8"/>
      <c r="UI49" s="8"/>
      <c r="UJ49" s="8"/>
      <c r="UK49" s="8"/>
      <c r="UL49" s="8"/>
      <c r="UM49" s="8"/>
      <c r="UN49" s="8"/>
      <c r="UO49" s="8"/>
      <c r="UP49" s="8"/>
      <c r="UQ49" s="8"/>
      <c r="UR49" s="8"/>
      <c r="US49" s="8"/>
      <c r="UT49" s="8"/>
      <c r="UU49" s="8"/>
      <c r="UV49" s="8"/>
      <c r="UW49" s="8"/>
      <c r="UX49" s="8"/>
      <c r="UY49" s="8"/>
      <c r="UZ49" s="8"/>
      <c r="VA49" s="8"/>
      <c r="VB49" s="8"/>
      <c r="VC49" s="8"/>
      <c r="VD49" s="8"/>
      <c r="VE49" s="8"/>
      <c r="VF49" s="8"/>
      <c r="VG49" s="8"/>
      <c r="VH49" s="8"/>
      <c r="VI49" s="8"/>
      <c r="VJ49" s="8"/>
      <c r="VK49" s="8"/>
      <c r="VL49" s="8"/>
      <c r="VM49" s="8"/>
      <c r="VN49" s="8"/>
      <c r="VO49" s="8"/>
      <c r="VP49" s="8"/>
      <c r="VQ49" s="8"/>
      <c r="VR49" s="8"/>
      <c r="VS49" s="8"/>
      <c r="VT49" s="8"/>
      <c r="VU49" s="8"/>
      <c r="VV49" s="8"/>
      <c r="VW49" s="8"/>
      <c r="VX49" s="8"/>
      <c r="VY49" s="8"/>
      <c r="VZ49" s="8"/>
      <c r="WA49" s="8"/>
      <c r="WB49" s="8"/>
      <c r="WC49" s="8"/>
      <c r="WD49" s="8"/>
      <c r="WE49" s="8"/>
      <c r="WF49" s="8"/>
      <c r="WG49" s="8"/>
      <c r="WH49" s="8"/>
      <c r="WI49" s="8"/>
      <c r="WJ49" s="8"/>
      <c r="WK49" s="8"/>
      <c r="WL49" s="8"/>
      <c r="WM49" s="8"/>
      <c r="WN49" s="8"/>
      <c r="WO49" s="8"/>
      <c r="WP49" s="8"/>
      <c r="WQ49" s="8"/>
      <c r="WR49" s="8"/>
      <c r="WS49" s="8"/>
      <c r="WT49" s="8"/>
      <c r="WU49" s="8"/>
      <c r="WV49" s="8"/>
      <c r="WW49" s="8"/>
      <c r="WX49" s="8"/>
      <c r="WY49" s="8"/>
      <c r="WZ49" s="8"/>
      <c r="XA49" s="8"/>
      <c r="XB49" s="8"/>
      <c r="XC49" s="8"/>
      <c r="XD49" s="8"/>
      <c r="XE49" s="8"/>
      <c r="XF49" s="8"/>
      <c r="XG49" s="8"/>
      <c r="XH49" s="8"/>
      <c r="XI49" s="8"/>
      <c r="XJ49" s="8"/>
      <c r="XK49" s="8"/>
      <c r="XL49" s="8"/>
      <c r="XM49" s="8"/>
      <c r="XN49" s="8"/>
      <c r="XO49" s="8"/>
      <c r="XP49" s="8"/>
      <c r="XQ49" s="8"/>
      <c r="XR49" s="8"/>
      <c r="XS49" s="8"/>
      <c r="XT49" s="8"/>
      <c r="XU49" s="8"/>
      <c r="XV49" s="8"/>
      <c r="XW49" s="8"/>
      <c r="XX49" s="8"/>
      <c r="XY49" s="8"/>
      <c r="XZ49" s="8"/>
      <c r="YA49" s="8"/>
      <c r="YB49" s="8"/>
      <c r="YC49" s="8"/>
      <c r="YD49" s="8"/>
      <c r="YE49" s="8"/>
      <c r="YF49" s="8"/>
      <c r="YG49" s="8"/>
      <c r="YH49" s="8"/>
      <c r="YI49" s="8"/>
      <c r="YJ49" s="8"/>
      <c r="YK49" s="8"/>
      <c r="YL49" s="8"/>
      <c r="YM49" s="8"/>
      <c r="YN49" s="8"/>
      <c r="YO49" s="8"/>
      <c r="YP49" s="8"/>
      <c r="YQ49" s="8"/>
      <c r="YR49" s="8"/>
      <c r="YS49" s="8"/>
      <c r="YT49" s="8"/>
      <c r="YU49" s="8"/>
      <c r="YV49" s="8"/>
      <c r="YW49" s="8"/>
      <c r="YX49" s="8"/>
      <c r="YY49" s="8"/>
      <c r="YZ49" s="8"/>
      <c r="ZA49" s="8"/>
      <c r="ZB49" s="8"/>
      <c r="ZC49" s="8"/>
      <c r="ZD49" s="8"/>
      <c r="ZE49" s="8"/>
      <c r="ZF49" s="8"/>
      <c r="ZG49" s="8"/>
      <c r="ZH49" s="8"/>
      <c r="ZI49" s="8"/>
      <c r="ZJ49" s="8"/>
      <c r="ZK49" s="8"/>
      <c r="ZL49" s="8"/>
      <c r="ZM49" s="8"/>
      <c r="ZN49" s="8"/>
      <c r="ZO49" s="8"/>
      <c r="ZP49" s="8"/>
      <c r="ZQ49" s="8"/>
      <c r="ZR49" s="8"/>
      <c r="ZS49" s="8"/>
      <c r="ZT49" s="8"/>
      <c r="ZU49" s="8"/>
      <c r="ZV49" s="8"/>
      <c r="ZW49" s="8"/>
      <c r="ZX49" s="8"/>
      <c r="ZY49" s="8"/>
      <c r="ZZ49" s="8"/>
      <c r="AAA49" s="8"/>
      <c r="AAB49" s="8"/>
      <c r="AAC49" s="8"/>
      <c r="AAD49" s="8"/>
      <c r="AAE49" s="8"/>
      <c r="AAF49" s="8"/>
      <c r="AAG49" s="8"/>
      <c r="AAH49" s="8"/>
      <c r="AAI49" s="8"/>
      <c r="AAJ49" s="8"/>
      <c r="AAK49" s="8"/>
      <c r="AAL49" s="8"/>
      <c r="AAM49" s="8"/>
      <c r="AAN49" s="8"/>
      <c r="AAO49" s="8"/>
      <c r="AAP49" s="8"/>
      <c r="AAQ49" s="8"/>
      <c r="AAR49" s="8"/>
      <c r="AAS49" s="8"/>
      <c r="AAT49" s="8"/>
      <c r="AAU49" s="8"/>
      <c r="AAV49" s="8"/>
      <c r="AAW49" s="8"/>
      <c r="AAX49" s="8"/>
      <c r="AAY49" s="8"/>
      <c r="AAZ49" s="8"/>
      <c r="ABA49" s="8"/>
      <c r="ABB49" s="8"/>
      <c r="ABC49" s="8"/>
      <c r="ABD49" s="8"/>
      <c r="ABE49" s="8"/>
      <c r="ABF49" s="8"/>
      <c r="ABG49" s="8"/>
      <c r="ABH49" s="8"/>
      <c r="ABI49" s="8"/>
      <c r="ABJ49" s="8"/>
      <c r="ABK49" s="8"/>
      <c r="ABL49" s="8"/>
      <c r="ABM49" s="8"/>
      <c r="ABN49" s="8"/>
      <c r="ABO49" s="8"/>
      <c r="ABP49" s="8"/>
      <c r="ABQ49" s="8"/>
      <c r="ABR49" s="8"/>
      <c r="ABS49" s="8"/>
      <c r="ABT49" s="8"/>
      <c r="ABU49" s="8"/>
      <c r="ABV49" s="8"/>
      <c r="ABW49" s="8"/>
      <c r="ABX49" s="8"/>
      <c r="ABY49" s="8"/>
      <c r="ABZ49" s="8"/>
      <c r="ACA49" s="8"/>
      <c r="ACB49" s="8"/>
      <c r="ACC49" s="8"/>
      <c r="ACD49" s="8"/>
      <c r="ACE49" s="8"/>
      <c r="ACF49" s="8"/>
      <c r="ACG49" s="8"/>
      <c r="ACH49" s="8"/>
      <c r="ACI49" s="8"/>
      <c r="ACJ49" s="8"/>
      <c r="ACK49" s="8"/>
      <c r="ACL49" s="8"/>
      <c r="ACM49" s="8"/>
      <c r="ACN49" s="8"/>
      <c r="ACO49" s="8"/>
      <c r="ACP49" s="8"/>
      <c r="ACQ49" s="8"/>
      <c r="ACR49" s="8"/>
      <c r="ACS49" s="8"/>
      <c r="ACT49" s="8"/>
      <c r="ACU49" s="8"/>
      <c r="ACV49" s="8"/>
      <c r="ACW49" s="8"/>
      <c r="ACX49" s="8"/>
      <c r="ACY49" s="8"/>
      <c r="ACZ49" s="8"/>
      <c r="ADA49" s="8"/>
      <c r="ADB49" s="8"/>
      <c r="ADC49" s="8"/>
      <c r="ADD49" s="8"/>
      <c r="ADE49" s="8"/>
      <c r="ADF49" s="8"/>
      <c r="ADG49" s="8"/>
      <c r="ADH49" s="8"/>
      <c r="ADI49" s="8"/>
      <c r="ADJ49" s="8"/>
      <c r="ADK49" s="8"/>
      <c r="ADL49" s="8"/>
      <c r="ADM49" s="8"/>
      <c r="ADN49" s="8"/>
      <c r="ADO49" s="8"/>
      <c r="ADP49" s="8"/>
      <c r="ADQ49" s="8"/>
      <c r="ADR49" s="8"/>
      <c r="ADS49" s="8"/>
      <c r="ADT49" s="8"/>
      <c r="ADU49" s="8"/>
      <c r="ADV49" s="8"/>
      <c r="ADW49" s="8"/>
      <c r="ADX49" s="8"/>
      <c r="ADY49" s="8"/>
      <c r="ADZ49" s="8"/>
      <c r="AEA49" s="8"/>
      <c r="AEB49" s="8"/>
      <c r="AEC49" s="8"/>
      <c r="AED49" s="8"/>
      <c r="AEE49" s="8"/>
      <c r="AEF49" s="8"/>
      <c r="AEG49" s="8"/>
      <c r="AEH49" s="8"/>
      <c r="AEI49" s="8"/>
      <c r="AEJ49" s="8"/>
      <c r="AEK49" s="8"/>
      <c r="AEL49" s="8"/>
      <c r="AEM49" s="8"/>
      <c r="AEN49" s="8"/>
      <c r="AEO49" s="8"/>
      <c r="AEP49" s="8"/>
      <c r="AEQ49" s="8"/>
      <c r="AER49" s="8"/>
      <c r="AES49" s="8"/>
      <c r="AET49" s="8"/>
      <c r="AEU49" s="8"/>
      <c r="AEV49" s="8"/>
      <c r="AEW49" s="8"/>
      <c r="AEX49" s="8"/>
      <c r="AEY49" s="8"/>
      <c r="AEZ49" s="8"/>
      <c r="AFA49" s="8"/>
      <c r="AFB49" s="8"/>
      <c r="AFC49" s="8"/>
      <c r="AFD49" s="8"/>
      <c r="AFE49" s="8"/>
      <c r="AFF49" s="8"/>
      <c r="AFG49" s="8"/>
      <c r="AFH49" s="8"/>
      <c r="AFI49" s="8"/>
      <c r="AFJ49" s="8"/>
      <c r="AFK49" s="8"/>
      <c r="AFL49" s="8"/>
      <c r="AFM49" s="8"/>
      <c r="AFN49" s="8"/>
      <c r="AFO49" s="8"/>
      <c r="AFP49" s="8"/>
      <c r="AFQ49" s="8"/>
      <c r="AFR49" s="8"/>
      <c r="AFS49" s="8"/>
      <c r="AFT49" s="8"/>
      <c r="AFU49" s="8"/>
      <c r="AFV49" s="8"/>
      <c r="AFW49" s="8"/>
      <c r="AFX49" s="8"/>
      <c r="AFY49" s="8"/>
      <c r="AFZ49" s="8"/>
      <c r="AGA49" s="8"/>
      <c r="AGB49" s="8"/>
      <c r="AGC49" s="8"/>
      <c r="AGD49" s="8"/>
      <c r="AGE49" s="8"/>
      <c r="AGF49" s="8"/>
      <c r="AGG49" s="8"/>
      <c r="AGH49" s="8"/>
      <c r="AGI49" s="8"/>
      <c r="AGJ49" s="8"/>
      <c r="AGK49" s="8"/>
      <c r="AGL49" s="8"/>
      <c r="AGM49" s="8"/>
      <c r="AGN49" s="8"/>
      <c r="AGO49" s="8"/>
      <c r="AGP49" s="8"/>
      <c r="AGQ49" s="8"/>
      <c r="AGR49" s="8"/>
      <c r="AGS49" s="8"/>
      <c r="AGT49" s="8"/>
      <c r="AGU49" s="8"/>
      <c r="AGV49" s="8"/>
      <c r="AGW49" s="8"/>
      <c r="AGX49" s="8"/>
      <c r="AGY49" s="8"/>
      <c r="AGZ49" s="8"/>
      <c r="AHA49" s="8"/>
      <c r="AHB49" s="8"/>
      <c r="AHC49" s="8"/>
      <c r="AHD49" s="8"/>
      <c r="AHE49" s="8"/>
      <c r="AHF49" s="8"/>
      <c r="AHG49" s="8"/>
      <c r="AHH49" s="8"/>
      <c r="AHI49" s="8"/>
      <c r="AHJ49" s="8"/>
      <c r="AHK49" s="8"/>
      <c r="AHL49" s="8"/>
      <c r="AHM49" s="8"/>
      <c r="AHN49" s="8"/>
      <c r="AHO49" s="8"/>
      <c r="AHP49" s="8"/>
      <c r="AHQ49" s="8"/>
      <c r="AHR49" s="8"/>
      <c r="AHS49" s="8"/>
      <c r="AHT49" s="8"/>
      <c r="AHU49" s="8"/>
      <c r="AHV49" s="8"/>
      <c r="AHW49" s="8"/>
      <c r="AHX49" s="8"/>
      <c r="AHY49" s="8"/>
      <c r="AHZ49" s="8"/>
      <c r="AIA49" s="8"/>
      <c r="AIB49" s="8"/>
      <c r="AIC49" s="8"/>
      <c r="AID49" s="8"/>
      <c r="AIE49" s="8"/>
      <c r="AIF49" s="8"/>
      <c r="AIG49" s="8"/>
      <c r="AIH49" s="8"/>
      <c r="AII49" s="8"/>
      <c r="AIJ49" s="8"/>
      <c r="AIK49" s="8"/>
      <c r="AIL49" s="8"/>
      <c r="AIM49" s="8"/>
      <c r="AIN49" s="8"/>
      <c r="AIO49" s="8"/>
      <c r="AIP49" s="8"/>
      <c r="AIQ49" s="8"/>
      <c r="AIR49" s="8"/>
      <c r="AIS49" s="8"/>
      <c r="AIT49" s="8"/>
      <c r="AIU49" s="8"/>
      <c r="AIV49" s="8"/>
      <c r="AIW49" s="8"/>
      <c r="AIX49" s="8"/>
      <c r="AIY49" s="8"/>
      <c r="AIZ49" s="8"/>
      <c r="AJA49" s="8"/>
      <c r="AJB49" s="8"/>
      <c r="AJC49" s="8"/>
      <c r="AJD49" s="8"/>
      <c r="AJE49" s="8"/>
      <c r="AJF49" s="8"/>
      <c r="AJG49" s="8"/>
      <c r="AJH49" s="8"/>
      <c r="AJI49" s="8"/>
      <c r="AJJ49" s="8"/>
      <c r="AJK49" s="8"/>
      <c r="AJL49" s="8"/>
      <c r="AJM49" s="8"/>
      <c r="AJN49" s="8"/>
      <c r="AJO49" s="8"/>
      <c r="AJP49" s="8"/>
      <c r="AJQ49" s="8"/>
      <c r="AJR49" s="8"/>
      <c r="AJS49" s="8"/>
      <c r="AJT49" s="8"/>
      <c r="AJU49" s="8"/>
      <c r="AJV49" s="8"/>
      <c r="AJW49" s="8"/>
      <c r="AJX49" s="8"/>
      <c r="AJY49" s="8"/>
      <c r="AJZ49" s="8"/>
      <c r="AKA49" s="8"/>
      <c r="AKB49" s="8"/>
      <c r="AKC49" s="8"/>
      <c r="AKD49" s="8"/>
      <c r="AKE49" s="8"/>
      <c r="AKF49" s="8"/>
      <c r="AKG49" s="8"/>
      <c r="AKH49" s="8"/>
      <c r="AKI49" s="8"/>
      <c r="AKJ49" s="8"/>
      <c r="AKK49" s="8"/>
      <c r="AKL49" s="8"/>
      <c r="AKM49" s="8"/>
      <c r="AKN49" s="8"/>
      <c r="AKO49" s="8"/>
      <c r="AKP49" s="8"/>
      <c r="AKQ49" s="8"/>
      <c r="AKR49" s="8"/>
      <c r="AKS49" s="8"/>
      <c r="AKT49" s="8"/>
      <c r="AKU49" s="8"/>
      <c r="AKV49" s="8"/>
      <c r="AKW49" s="8"/>
      <c r="AKX49" s="8"/>
      <c r="AKY49" s="8"/>
      <c r="AKZ49" s="8"/>
      <c r="ALA49" s="8"/>
      <c r="ALB49" s="8"/>
      <c r="ALC49" s="8"/>
      <c r="ALD49" s="8"/>
      <c r="ALE49" s="8"/>
      <c r="ALF49" s="8"/>
      <c r="ALG49" s="8"/>
      <c r="ALH49" s="8"/>
      <c r="ALI49" s="8"/>
      <c r="ALJ49" s="8"/>
      <c r="ALK49" s="8"/>
      <c r="ALL49" s="8"/>
      <c r="ALM49" s="8"/>
      <c r="ALN49" s="8"/>
      <c r="ALO49" s="8"/>
      <c r="ALP49" s="8"/>
      <c r="ALQ49" s="8"/>
      <c r="ALR49" s="8"/>
      <c r="ALS49" s="8"/>
      <c r="ALT49" s="8"/>
      <c r="ALU49" s="8"/>
      <c r="ALV49" s="8"/>
      <c r="ALW49" s="8"/>
      <c r="ALX49" s="8"/>
      <c r="ALY49" s="8"/>
      <c r="ALZ49" s="8"/>
      <c r="AMA49" s="8"/>
      <c r="AMB49" s="8"/>
      <c r="AMC49" s="8"/>
      <c r="AMD49" s="8"/>
      <c r="AME49" s="8"/>
      <c r="AMF49" s="8"/>
      <c r="AMG49" s="8"/>
      <c r="AMH49" s="8"/>
      <c r="AMI49" s="8"/>
      <c r="AMJ49" s="8"/>
      <c r="AMK49" s="8"/>
    </row>
    <row r="50" spans="1:1025" s="192" customFormat="1" x14ac:dyDescent="0.2">
      <c r="A50" s="179" t="s">
        <v>250</v>
      </c>
      <c r="B50" s="62" t="s">
        <v>260</v>
      </c>
      <c r="C50" s="63" t="s">
        <v>33</v>
      </c>
      <c r="D50" s="177">
        <v>220.59</v>
      </c>
      <c r="E50" s="175"/>
      <c r="F50" s="173">
        <v>0.19</v>
      </c>
      <c r="G50" s="64">
        <v>0.15</v>
      </c>
      <c r="H50" s="65">
        <v>0.34</v>
      </c>
      <c r="I50" s="66"/>
      <c r="J50" s="67">
        <f t="shared" si="47"/>
        <v>41.912100000000002</v>
      </c>
      <c r="K50" s="68">
        <f t="shared" si="48"/>
        <v>33.088499999999996</v>
      </c>
      <c r="L50" s="65">
        <f t="shared" si="49"/>
        <v>75.000599999999991</v>
      </c>
      <c r="M50" s="69"/>
      <c r="N50" s="70">
        <f t="shared" si="50"/>
        <v>18.237608026034977</v>
      </c>
      <c r="O50" s="66"/>
      <c r="P50" s="71">
        <f t="shared" si="51"/>
        <v>52.103704485137193</v>
      </c>
      <c r="Q50" s="65">
        <f t="shared" si="52"/>
        <v>93.238208026034968</v>
      </c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  <c r="IS50" s="8"/>
      <c r="IT50" s="8"/>
      <c r="IU50" s="8"/>
      <c r="IV50" s="8"/>
      <c r="IW50" s="8"/>
      <c r="IX50" s="8"/>
      <c r="IY50" s="8"/>
      <c r="IZ50" s="8"/>
      <c r="JA50" s="8"/>
      <c r="JB50" s="8"/>
      <c r="JC50" s="8"/>
      <c r="JD50" s="8"/>
      <c r="JE50" s="8"/>
      <c r="JF50" s="8"/>
      <c r="JG50" s="8"/>
      <c r="JH50" s="8"/>
      <c r="JI50" s="8"/>
      <c r="JJ50" s="8"/>
      <c r="JK50" s="8"/>
      <c r="JL50" s="8"/>
      <c r="JM50" s="8"/>
      <c r="JN50" s="8"/>
      <c r="JO50" s="8"/>
      <c r="JP50" s="8"/>
      <c r="JQ50" s="8"/>
      <c r="JR50" s="8"/>
      <c r="JS50" s="8"/>
      <c r="JT50" s="8"/>
      <c r="JU50" s="8"/>
      <c r="JV50" s="8"/>
      <c r="JW50" s="8"/>
      <c r="JX50" s="8"/>
      <c r="JY50" s="8"/>
      <c r="JZ50" s="8"/>
      <c r="KA50" s="8"/>
      <c r="KB50" s="8"/>
      <c r="KC50" s="8"/>
      <c r="KD50" s="8"/>
      <c r="KE50" s="8"/>
      <c r="KF50" s="8"/>
      <c r="KG50" s="8"/>
      <c r="KH50" s="8"/>
      <c r="KI50" s="8"/>
      <c r="KJ50" s="8"/>
      <c r="KK50" s="8"/>
      <c r="KL50" s="8"/>
      <c r="KM50" s="8"/>
      <c r="KN50" s="8"/>
      <c r="KO50" s="8"/>
      <c r="KP50" s="8"/>
      <c r="KQ50" s="8"/>
      <c r="KR50" s="8"/>
      <c r="KS50" s="8"/>
      <c r="KT50" s="8"/>
      <c r="KU50" s="8"/>
      <c r="KV50" s="8"/>
      <c r="KW50" s="8"/>
      <c r="KX50" s="8"/>
      <c r="KY50" s="8"/>
      <c r="KZ50" s="8"/>
      <c r="LA50" s="8"/>
      <c r="LB50" s="8"/>
      <c r="LC50" s="8"/>
      <c r="LD50" s="8"/>
      <c r="LE50" s="8"/>
      <c r="LF50" s="8"/>
      <c r="LG50" s="8"/>
      <c r="LH50" s="8"/>
      <c r="LI50" s="8"/>
      <c r="LJ50" s="8"/>
      <c r="LK50" s="8"/>
      <c r="LL50" s="8"/>
      <c r="LM50" s="8"/>
      <c r="LN50" s="8"/>
      <c r="LO50" s="8"/>
      <c r="LP50" s="8"/>
      <c r="LQ50" s="8"/>
      <c r="LR50" s="8"/>
      <c r="LS50" s="8"/>
      <c r="LT50" s="8"/>
      <c r="LU50" s="8"/>
      <c r="LV50" s="8"/>
      <c r="LW50" s="8"/>
      <c r="LX50" s="8"/>
      <c r="LY50" s="8"/>
      <c r="LZ50" s="8"/>
      <c r="MA50" s="8"/>
      <c r="MB50" s="8"/>
      <c r="MC50" s="8"/>
      <c r="MD50" s="8"/>
      <c r="ME50" s="8"/>
      <c r="MF50" s="8"/>
      <c r="MG50" s="8"/>
      <c r="MH50" s="8"/>
      <c r="MI50" s="8"/>
      <c r="MJ50" s="8"/>
      <c r="MK50" s="8"/>
      <c r="ML50" s="8"/>
      <c r="MM50" s="8"/>
      <c r="MN50" s="8"/>
      <c r="MO50" s="8"/>
      <c r="MP50" s="8"/>
      <c r="MQ50" s="8"/>
      <c r="MR50" s="8"/>
      <c r="MS50" s="8"/>
      <c r="MT50" s="8"/>
      <c r="MU50" s="8"/>
      <c r="MV50" s="8"/>
      <c r="MW50" s="8"/>
      <c r="MX50" s="8"/>
      <c r="MY50" s="8"/>
      <c r="MZ50" s="8"/>
      <c r="NA50" s="8"/>
      <c r="NB50" s="8"/>
      <c r="NC50" s="8"/>
      <c r="ND50" s="8"/>
      <c r="NE50" s="8"/>
      <c r="NF50" s="8"/>
      <c r="NG50" s="8"/>
      <c r="NH50" s="8"/>
      <c r="NI50" s="8"/>
      <c r="NJ50" s="8"/>
      <c r="NK50" s="8"/>
      <c r="NL50" s="8"/>
      <c r="NM50" s="8"/>
      <c r="NN50" s="8"/>
      <c r="NO50" s="8"/>
      <c r="NP50" s="8"/>
      <c r="NQ50" s="8"/>
      <c r="NR50" s="8"/>
      <c r="NS50" s="8"/>
      <c r="NT50" s="8"/>
      <c r="NU50" s="8"/>
      <c r="NV50" s="8"/>
      <c r="NW50" s="8"/>
      <c r="NX50" s="8"/>
      <c r="NY50" s="8"/>
      <c r="NZ50" s="8"/>
      <c r="OA50" s="8"/>
      <c r="OB50" s="8"/>
      <c r="OC50" s="8"/>
      <c r="OD50" s="8"/>
      <c r="OE50" s="8"/>
      <c r="OF50" s="8"/>
      <c r="OG50" s="8"/>
      <c r="OH50" s="8"/>
      <c r="OI50" s="8"/>
      <c r="OJ50" s="8"/>
      <c r="OK50" s="8"/>
      <c r="OL50" s="8"/>
      <c r="OM50" s="8"/>
      <c r="ON50" s="8"/>
      <c r="OO50" s="8"/>
      <c r="OP50" s="8"/>
      <c r="OQ50" s="8"/>
      <c r="OR50" s="8"/>
      <c r="OS50" s="8"/>
      <c r="OT50" s="8"/>
      <c r="OU50" s="8"/>
      <c r="OV50" s="8"/>
      <c r="OW50" s="8"/>
      <c r="OX50" s="8"/>
      <c r="OY50" s="8"/>
      <c r="OZ50" s="8"/>
      <c r="PA50" s="8"/>
      <c r="PB50" s="8"/>
      <c r="PC50" s="8"/>
      <c r="PD50" s="8"/>
      <c r="PE50" s="8"/>
      <c r="PF50" s="8"/>
      <c r="PG50" s="8"/>
      <c r="PH50" s="8"/>
      <c r="PI50" s="8"/>
      <c r="PJ50" s="8"/>
      <c r="PK50" s="8"/>
      <c r="PL50" s="8"/>
      <c r="PM50" s="8"/>
      <c r="PN50" s="8"/>
      <c r="PO50" s="8"/>
      <c r="PP50" s="8"/>
      <c r="PQ50" s="8"/>
      <c r="PR50" s="8"/>
      <c r="PS50" s="8"/>
      <c r="PT50" s="8"/>
      <c r="PU50" s="8"/>
      <c r="PV50" s="8"/>
      <c r="PW50" s="8"/>
      <c r="PX50" s="8"/>
      <c r="PY50" s="8"/>
      <c r="PZ50" s="8"/>
      <c r="QA50" s="8"/>
      <c r="QB50" s="8"/>
      <c r="QC50" s="8"/>
      <c r="QD50" s="8"/>
      <c r="QE50" s="8"/>
      <c r="QF50" s="8"/>
      <c r="QG50" s="8"/>
      <c r="QH50" s="8"/>
      <c r="QI50" s="8"/>
      <c r="QJ50" s="8"/>
      <c r="QK50" s="8"/>
      <c r="QL50" s="8"/>
      <c r="QM50" s="8"/>
      <c r="QN50" s="8"/>
      <c r="QO50" s="8"/>
      <c r="QP50" s="8"/>
      <c r="QQ50" s="8"/>
      <c r="QR50" s="8"/>
      <c r="QS50" s="8"/>
      <c r="QT50" s="8"/>
      <c r="QU50" s="8"/>
      <c r="QV50" s="8"/>
      <c r="QW50" s="8"/>
      <c r="QX50" s="8"/>
      <c r="QY50" s="8"/>
      <c r="QZ50" s="8"/>
      <c r="RA50" s="8"/>
      <c r="RB50" s="8"/>
      <c r="RC50" s="8"/>
      <c r="RD50" s="8"/>
      <c r="RE50" s="8"/>
      <c r="RF50" s="8"/>
      <c r="RG50" s="8"/>
      <c r="RH50" s="8"/>
      <c r="RI50" s="8"/>
      <c r="RJ50" s="8"/>
      <c r="RK50" s="8"/>
      <c r="RL50" s="8"/>
      <c r="RM50" s="8"/>
      <c r="RN50" s="8"/>
      <c r="RO50" s="8"/>
      <c r="RP50" s="8"/>
      <c r="RQ50" s="8"/>
      <c r="RR50" s="8"/>
      <c r="RS50" s="8"/>
      <c r="RT50" s="8"/>
      <c r="RU50" s="8"/>
      <c r="RV50" s="8"/>
      <c r="RW50" s="8"/>
      <c r="RX50" s="8"/>
      <c r="RY50" s="8"/>
      <c r="RZ50" s="8"/>
      <c r="SA50" s="8"/>
      <c r="SB50" s="8"/>
      <c r="SC50" s="8"/>
      <c r="SD50" s="8"/>
      <c r="SE50" s="8"/>
      <c r="SF50" s="8"/>
      <c r="SG50" s="8"/>
      <c r="SH50" s="8"/>
      <c r="SI50" s="8"/>
      <c r="SJ50" s="8"/>
      <c r="SK50" s="8"/>
      <c r="SL50" s="8"/>
      <c r="SM50" s="8"/>
      <c r="SN50" s="8"/>
      <c r="SO50" s="8"/>
      <c r="SP50" s="8"/>
      <c r="SQ50" s="8"/>
      <c r="SR50" s="8"/>
      <c r="SS50" s="8"/>
      <c r="ST50" s="8"/>
      <c r="SU50" s="8"/>
      <c r="SV50" s="8"/>
      <c r="SW50" s="8"/>
      <c r="SX50" s="8"/>
      <c r="SY50" s="8"/>
      <c r="SZ50" s="8"/>
      <c r="TA50" s="8"/>
      <c r="TB50" s="8"/>
      <c r="TC50" s="8"/>
      <c r="TD50" s="8"/>
      <c r="TE50" s="8"/>
      <c r="TF50" s="8"/>
      <c r="TG50" s="8"/>
      <c r="TH50" s="8"/>
      <c r="TI50" s="8"/>
      <c r="TJ50" s="8"/>
      <c r="TK50" s="8"/>
      <c r="TL50" s="8"/>
      <c r="TM50" s="8"/>
      <c r="TN50" s="8"/>
      <c r="TO50" s="8"/>
      <c r="TP50" s="8"/>
      <c r="TQ50" s="8"/>
      <c r="TR50" s="8"/>
      <c r="TS50" s="8"/>
      <c r="TT50" s="8"/>
      <c r="TU50" s="8"/>
      <c r="TV50" s="8"/>
      <c r="TW50" s="8"/>
      <c r="TX50" s="8"/>
      <c r="TY50" s="8"/>
      <c r="TZ50" s="8"/>
      <c r="UA50" s="8"/>
      <c r="UB50" s="8"/>
      <c r="UC50" s="8"/>
      <c r="UD50" s="8"/>
      <c r="UE50" s="8"/>
      <c r="UF50" s="8"/>
      <c r="UG50" s="8"/>
      <c r="UH50" s="8"/>
      <c r="UI50" s="8"/>
      <c r="UJ50" s="8"/>
      <c r="UK50" s="8"/>
      <c r="UL50" s="8"/>
      <c r="UM50" s="8"/>
      <c r="UN50" s="8"/>
      <c r="UO50" s="8"/>
      <c r="UP50" s="8"/>
      <c r="UQ50" s="8"/>
      <c r="UR50" s="8"/>
      <c r="US50" s="8"/>
      <c r="UT50" s="8"/>
      <c r="UU50" s="8"/>
      <c r="UV50" s="8"/>
      <c r="UW50" s="8"/>
      <c r="UX50" s="8"/>
      <c r="UY50" s="8"/>
      <c r="UZ50" s="8"/>
      <c r="VA50" s="8"/>
      <c r="VB50" s="8"/>
      <c r="VC50" s="8"/>
      <c r="VD50" s="8"/>
      <c r="VE50" s="8"/>
      <c r="VF50" s="8"/>
      <c r="VG50" s="8"/>
      <c r="VH50" s="8"/>
      <c r="VI50" s="8"/>
      <c r="VJ50" s="8"/>
      <c r="VK50" s="8"/>
      <c r="VL50" s="8"/>
      <c r="VM50" s="8"/>
      <c r="VN50" s="8"/>
      <c r="VO50" s="8"/>
      <c r="VP50" s="8"/>
      <c r="VQ50" s="8"/>
      <c r="VR50" s="8"/>
      <c r="VS50" s="8"/>
      <c r="VT50" s="8"/>
      <c r="VU50" s="8"/>
      <c r="VV50" s="8"/>
      <c r="VW50" s="8"/>
      <c r="VX50" s="8"/>
      <c r="VY50" s="8"/>
      <c r="VZ50" s="8"/>
      <c r="WA50" s="8"/>
      <c r="WB50" s="8"/>
      <c r="WC50" s="8"/>
      <c r="WD50" s="8"/>
      <c r="WE50" s="8"/>
      <c r="WF50" s="8"/>
      <c r="WG50" s="8"/>
      <c r="WH50" s="8"/>
      <c r="WI50" s="8"/>
      <c r="WJ50" s="8"/>
      <c r="WK50" s="8"/>
      <c r="WL50" s="8"/>
      <c r="WM50" s="8"/>
      <c r="WN50" s="8"/>
      <c r="WO50" s="8"/>
      <c r="WP50" s="8"/>
      <c r="WQ50" s="8"/>
      <c r="WR50" s="8"/>
      <c r="WS50" s="8"/>
      <c r="WT50" s="8"/>
      <c r="WU50" s="8"/>
      <c r="WV50" s="8"/>
      <c r="WW50" s="8"/>
      <c r="WX50" s="8"/>
      <c r="WY50" s="8"/>
      <c r="WZ50" s="8"/>
      <c r="XA50" s="8"/>
      <c r="XB50" s="8"/>
      <c r="XC50" s="8"/>
      <c r="XD50" s="8"/>
      <c r="XE50" s="8"/>
      <c r="XF50" s="8"/>
      <c r="XG50" s="8"/>
      <c r="XH50" s="8"/>
      <c r="XI50" s="8"/>
      <c r="XJ50" s="8"/>
      <c r="XK50" s="8"/>
      <c r="XL50" s="8"/>
      <c r="XM50" s="8"/>
      <c r="XN50" s="8"/>
      <c r="XO50" s="8"/>
      <c r="XP50" s="8"/>
      <c r="XQ50" s="8"/>
      <c r="XR50" s="8"/>
      <c r="XS50" s="8"/>
      <c r="XT50" s="8"/>
      <c r="XU50" s="8"/>
      <c r="XV50" s="8"/>
      <c r="XW50" s="8"/>
      <c r="XX50" s="8"/>
      <c r="XY50" s="8"/>
      <c r="XZ50" s="8"/>
      <c r="YA50" s="8"/>
      <c r="YB50" s="8"/>
      <c r="YC50" s="8"/>
      <c r="YD50" s="8"/>
      <c r="YE50" s="8"/>
      <c r="YF50" s="8"/>
      <c r="YG50" s="8"/>
      <c r="YH50" s="8"/>
      <c r="YI50" s="8"/>
      <c r="YJ50" s="8"/>
      <c r="YK50" s="8"/>
      <c r="YL50" s="8"/>
      <c r="YM50" s="8"/>
      <c r="YN50" s="8"/>
      <c r="YO50" s="8"/>
      <c r="YP50" s="8"/>
      <c r="YQ50" s="8"/>
      <c r="YR50" s="8"/>
      <c r="YS50" s="8"/>
      <c r="YT50" s="8"/>
      <c r="YU50" s="8"/>
      <c r="YV50" s="8"/>
      <c r="YW50" s="8"/>
      <c r="YX50" s="8"/>
      <c r="YY50" s="8"/>
      <c r="YZ50" s="8"/>
      <c r="ZA50" s="8"/>
      <c r="ZB50" s="8"/>
      <c r="ZC50" s="8"/>
      <c r="ZD50" s="8"/>
      <c r="ZE50" s="8"/>
      <c r="ZF50" s="8"/>
      <c r="ZG50" s="8"/>
      <c r="ZH50" s="8"/>
      <c r="ZI50" s="8"/>
      <c r="ZJ50" s="8"/>
      <c r="ZK50" s="8"/>
      <c r="ZL50" s="8"/>
      <c r="ZM50" s="8"/>
      <c r="ZN50" s="8"/>
      <c r="ZO50" s="8"/>
      <c r="ZP50" s="8"/>
      <c r="ZQ50" s="8"/>
      <c r="ZR50" s="8"/>
      <c r="ZS50" s="8"/>
      <c r="ZT50" s="8"/>
      <c r="ZU50" s="8"/>
      <c r="ZV50" s="8"/>
      <c r="ZW50" s="8"/>
      <c r="ZX50" s="8"/>
      <c r="ZY50" s="8"/>
      <c r="ZZ50" s="8"/>
      <c r="AAA50" s="8"/>
      <c r="AAB50" s="8"/>
      <c r="AAC50" s="8"/>
      <c r="AAD50" s="8"/>
      <c r="AAE50" s="8"/>
      <c r="AAF50" s="8"/>
      <c r="AAG50" s="8"/>
      <c r="AAH50" s="8"/>
      <c r="AAI50" s="8"/>
      <c r="AAJ50" s="8"/>
      <c r="AAK50" s="8"/>
      <c r="AAL50" s="8"/>
      <c r="AAM50" s="8"/>
      <c r="AAN50" s="8"/>
      <c r="AAO50" s="8"/>
      <c r="AAP50" s="8"/>
      <c r="AAQ50" s="8"/>
      <c r="AAR50" s="8"/>
      <c r="AAS50" s="8"/>
      <c r="AAT50" s="8"/>
      <c r="AAU50" s="8"/>
      <c r="AAV50" s="8"/>
      <c r="AAW50" s="8"/>
      <c r="AAX50" s="8"/>
      <c r="AAY50" s="8"/>
      <c r="AAZ50" s="8"/>
      <c r="ABA50" s="8"/>
      <c r="ABB50" s="8"/>
      <c r="ABC50" s="8"/>
      <c r="ABD50" s="8"/>
      <c r="ABE50" s="8"/>
      <c r="ABF50" s="8"/>
      <c r="ABG50" s="8"/>
      <c r="ABH50" s="8"/>
      <c r="ABI50" s="8"/>
      <c r="ABJ50" s="8"/>
      <c r="ABK50" s="8"/>
      <c r="ABL50" s="8"/>
      <c r="ABM50" s="8"/>
      <c r="ABN50" s="8"/>
      <c r="ABO50" s="8"/>
      <c r="ABP50" s="8"/>
      <c r="ABQ50" s="8"/>
      <c r="ABR50" s="8"/>
      <c r="ABS50" s="8"/>
      <c r="ABT50" s="8"/>
      <c r="ABU50" s="8"/>
      <c r="ABV50" s="8"/>
      <c r="ABW50" s="8"/>
      <c r="ABX50" s="8"/>
      <c r="ABY50" s="8"/>
      <c r="ABZ50" s="8"/>
      <c r="ACA50" s="8"/>
      <c r="ACB50" s="8"/>
      <c r="ACC50" s="8"/>
      <c r="ACD50" s="8"/>
      <c r="ACE50" s="8"/>
      <c r="ACF50" s="8"/>
      <c r="ACG50" s="8"/>
      <c r="ACH50" s="8"/>
      <c r="ACI50" s="8"/>
      <c r="ACJ50" s="8"/>
      <c r="ACK50" s="8"/>
      <c r="ACL50" s="8"/>
      <c r="ACM50" s="8"/>
      <c r="ACN50" s="8"/>
      <c r="ACO50" s="8"/>
      <c r="ACP50" s="8"/>
      <c r="ACQ50" s="8"/>
      <c r="ACR50" s="8"/>
      <c r="ACS50" s="8"/>
      <c r="ACT50" s="8"/>
      <c r="ACU50" s="8"/>
      <c r="ACV50" s="8"/>
      <c r="ACW50" s="8"/>
      <c r="ACX50" s="8"/>
      <c r="ACY50" s="8"/>
      <c r="ACZ50" s="8"/>
      <c r="ADA50" s="8"/>
      <c r="ADB50" s="8"/>
      <c r="ADC50" s="8"/>
      <c r="ADD50" s="8"/>
      <c r="ADE50" s="8"/>
      <c r="ADF50" s="8"/>
      <c r="ADG50" s="8"/>
      <c r="ADH50" s="8"/>
      <c r="ADI50" s="8"/>
      <c r="ADJ50" s="8"/>
      <c r="ADK50" s="8"/>
      <c r="ADL50" s="8"/>
      <c r="ADM50" s="8"/>
      <c r="ADN50" s="8"/>
      <c r="ADO50" s="8"/>
      <c r="ADP50" s="8"/>
      <c r="ADQ50" s="8"/>
      <c r="ADR50" s="8"/>
      <c r="ADS50" s="8"/>
      <c r="ADT50" s="8"/>
      <c r="ADU50" s="8"/>
      <c r="ADV50" s="8"/>
      <c r="ADW50" s="8"/>
      <c r="ADX50" s="8"/>
      <c r="ADY50" s="8"/>
      <c r="ADZ50" s="8"/>
      <c r="AEA50" s="8"/>
      <c r="AEB50" s="8"/>
      <c r="AEC50" s="8"/>
      <c r="AED50" s="8"/>
      <c r="AEE50" s="8"/>
      <c r="AEF50" s="8"/>
      <c r="AEG50" s="8"/>
      <c r="AEH50" s="8"/>
      <c r="AEI50" s="8"/>
      <c r="AEJ50" s="8"/>
      <c r="AEK50" s="8"/>
      <c r="AEL50" s="8"/>
      <c r="AEM50" s="8"/>
      <c r="AEN50" s="8"/>
      <c r="AEO50" s="8"/>
      <c r="AEP50" s="8"/>
      <c r="AEQ50" s="8"/>
      <c r="AER50" s="8"/>
      <c r="AES50" s="8"/>
      <c r="AET50" s="8"/>
      <c r="AEU50" s="8"/>
      <c r="AEV50" s="8"/>
      <c r="AEW50" s="8"/>
      <c r="AEX50" s="8"/>
      <c r="AEY50" s="8"/>
      <c r="AEZ50" s="8"/>
      <c r="AFA50" s="8"/>
      <c r="AFB50" s="8"/>
      <c r="AFC50" s="8"/>
      <c r="AFD50" s="8"/>
      <c r="AFE50" s="8"/>
      <c r="AFF50" s="8"/>
      <c r="AFG50" s="8"/>
      <c r="AFH50" s="8"/>
      <c r="AFI50" s="8"/>
      <c r="AFJ50" s="8"/>
      <c r="AFK50" s="8"/>
      <c r="AFL50" s="8"/>
      <c r="AFM50" s="8"/>
      <c r="AFN50" s="8"/>
      <c r="AFO50" s="8"/>
      <c r="AFP50" s="8"/>
      <c r="AFQ50" s="8"/>
      <c r="AFR50" s="8"/>
      <c r="AFS50" s="8"/>
      <c r="AFT50" s="8"/>
      <c r="AFU50" s="8"/>
      <c r="AFV50" s="8"/>
      <c r="AFW50" s="8"/>
      <c r="AFX50" s="8"/>
      <c r="AFY50" s="8"/>
      <c r="AFZ50" s="8"/>
      <c r="AGA50" s="8"/>
      <c r="AGB50" s="8"/>
      <c r="AGC50" s="8"/>
      <c r="AGD50" s="8"/>
      <c r="AGE50" s="8"/>
      <c r="AGF50" s="8"/>
      <c r="AGG50" s="8"/>
      <c r="AGH50" s="8"/>
      <c r="AGI50" s="8"/>
      <c r="AGJ50" s="8"/>
      <c r="AGK50" s="8"/>
      <c r="AGL50" s="8"/>
      <c r="AGM50" s="8"/>
      <c r="AGN50" s="8"/>
      <c r="AGO50" s="8"/>
      <c r="AGP50" s="8"/>
      <c r="AGQ50" s="8"/>
      <c r="AGR50" s="8"/>
      <c r="AGS50" s="8"/>
      <c r="AGT50" s="8"/>
      <c r="AGU50" s="8"/>
      <c r="AGV50" s="8"/>
      <c r="AGW50" s="8"/>
      <c r="AGX50" s="8"/>
      <c r="AGY50" s="8"/>
      <c r="AGZ50" s="8"/>
      <c r="AHA50" s="8"/>
      <c r="AHB50" s="8"/>
      <c r="AHC50" s="8"/>
      <c r="AHD50" s="8"/>
      <c r="AHE50" s="8"/>
      <c r="AHF50" s="8"/>
      <c r="AHG50" s="8"/>
      <c r="AHH50" s="8"/>
      <c r="AHI50" s="8"/>
      <c r="AHJ50" s="8"/>
      <c r="AHK50" s="8"/>
      <c r="AHL50" s="8"/>
      <c r="AHM50" s="8"/>
      <c r="AHN50" s="8"/>
      <c r="AHO50" s="8"/>
      <c r="AHP50" s="8"/>
      <c r="AHQ50" s="8"/>
      <c r="AHR50" s="8"/>
      <c r="AHS50" s="8"/>
      <c r="AHT50" s="8"/>
      <c r="AHU50" s="8"/>
      <c r="AHV50" s="8"/>
      <c r="AHW50" s="8"/>
      <c r="AHX50" s="8"/>
      <c r="AHY50" s="8"/>
      <c r="AHZ50" s="8"/>
      <c r="AIA50" s="8"/>
      <c r="AIB50" s="8"/>
      <c r="AIC50" s="8"/>
      <c r="AID50" s="8"/>
      <c r="AIE50" s="8"/>
      <c r="AIF50" s="8"/>
      <c r="AIG50" s="8"/>
      <c r="AIH50" s="8"/>
      <c r="AII50" s="8"/>
      <c r="AIJ50" s="8"/>
      <c r="AIK50" s="8"/>
      <c r="AIL50" s="8"/>
      <c r="AIM50" s="8"/>
      <c r="AIN50" s="8"/>
      <c r="AIO50" s="8"/>
      <c r="AIP50" s="8"/>
      <c r="AIQ50" s="8"/>
      <c r="AIR50" s="8"/>
      <c r="AIS50" s="8"/>
      <c r="AIT50" s="8"/>
      <c r="AIU50" s="8"/>
      <c r="AIV50" s="8"/>
      <c r="AIW50" s="8"/>
      <c r="AIX50" s="8"/>
      <c r="AIY50" s="8"/>
      <c r="AIZ50" s="8"/>
      <c r="AJA50" s="8"/>
      <c r="AJB50" s="8"/>
      <c r="AJC50" s="8"/>
      <c r="AJD50" s="8"/>
      <c r="AJE50" s="8"/>
      <c r="AJF50" s="8"/>
      <c r="AJG50" s="8"/>
      <c r="AJH50" s="8"/>
      <c r="AJI50" s="8"/>
      <c r="AJJ50" s="8"/>
      <c r="AJK50" s="8"/>
      <c r="AJL50" s="8"/>
      <c r="AJM50" s="8"/>
      <c r="AJN50" s="8"/>
      <c r="AJO50" s="8"/>
      <c r="AJP50" s="8"/>
      <c r="AJQ50" s="8"/>
      <c r="AJR50" s="8"/>
      <c r="AJS50" s="8"/>
      <c r="AJT50" s="8"/>
      <c r="AJU50" s="8"/>
      <c r="AJV50" s="8"/>
      <c r="AJW50" s="8"/>
      <c r="AJX50" s="8"/>
      <c r="AJY50" s="8"/>
      <c r="AJZ50" s="8"/>
      <c r="AKA50" s="8"/>
      <c r="AKB50" s="8"/>
      <c r="AKC50" s="8"/>
      <c r="AKD50" s="8"/>
      <c r="AKE50" s="8"/>
      <c r="AKF50" s="8"/>
      <c r="AKG50" s="8"/>
      <c r="AKH50" s="8"/>
      <c r="AKI50" s="8"/>
      <c r="AKJ50" s="8"/>
      <c r="AKK50" s="8"/>
      <c r="AKL50" s="8"/>
      <c r="AKM50" s="8"/>
      <c r="AKN50" s="8"/>
      <c r="AKO50" s="8"/>
      <c r="AKP50" s="8"/>
      <c r="AKQ50" s="8"/>
      <c r="AKR50" s="8"/>
      <c r="AKS50" s="8"/>
      <c r="AKT50" s="8"/>
      <c r="AKU50" s="8"/>
      <c r="AKV50" s="8"/>
      <c r="AKW50" s="8"/>
      <c r="AKX50" s="8"/>
      <c r="AKY50" s="8"/>
      <c r="AKZ50" s="8"/>
      <c r="ALA50" s="8"/>
      <c r="ALB50" s="8"/>
      <c r="ALC50" s="8"/>
      <c r="ALD50" s="8"/>
      <c r="ALE50" s="8"/>
      <c r="ALF50" s="8"/>
      <c r="ALG50" s="8"/>
      <c r="ALH50" s="8"/>
      <c r="ALI50" s="8"/>
      <c r="ALJ50" s="8"/>
      <c r="ALK50" s="8"/>
      <c r="ALL50" s="8"/>
      <c r="ALM50" s="8"/>
      <c r="ALN50" s="8"/>
      <c r="ALO50" s="8"/>
      <c r="ALP50" s="8"/>
      <c r="ALQ50" s="8"/>
      <c r="ALR50" s="8"/>
      <c r="ALS50" s="8"/>
      <c r="ALT50" s="8"/>
      <c r="ALU50" s="8"/>
      <c r="ALV50" s="8"/>
      <c r="ALW50" s="8"/>
      <c r="ALX50" s="8"/>
      <c r="ALY50" s="8"/>
      <c r="ALZ50" s="8"/>
      <c r="AMA50" s="8"/>
      <c r="AMB50" s="8"/>
      <c r="AMC50" s="8"/>
      <c r="AMD50" s="8"/>
      <c r="AME50" s="8"/>
      <c r="AMF50" s="8"/>
      <c r="AMG50" s="8"/>
      <c r="AMH50" s="8"/>
      <c r="AMI50" s="8"/>
      <c r="AMJ50" s="8"/>
      <c r="AMK50" s="8"/>
    </row>
    <row r="51" spans="1:1025" s="192" customFormat="1" x14ac:dyDescent="0.2">
      <c r="A51" s="179" t="s">
        <v>251</v>
      </c>
      <c r="B51" s="62" t="s">
        <v>271</v>
      </c>
      <c r="C51" s="63" t="s">
        <v>33</v>
      </c>
      <c r="D51" s="177">
        <v>220.59</v>
      </c>
      <c r="E51" s="175"/>
      <c r="F51" s="173">
        <v>2.39</v>
      </c>
      <c r="G51" s="64">
        <v>16.48</v>
      </c>
      <c r="H51" s="65">
        <v>18.87</v>
      </c>
      <c r="I51" s="66"/>
      <c r="J51" s="67">
        <f t="shared" si="47"/>
        <v>527.21010000000001</v>
      </c>
      <c r="K51" s="68">
        <f t="shared" si="48"/>
        <v>3635.3232000000003</v>
      </c>
      <c r="L51" s="65">
        <f t="shared" si="49"/>
        <v>4162.5333000000001</v>
      </c>
      <c r="M51" s="69"/>
      <c r="N51" s="70">
        <f t="shared" si="50"/>
        <v>1012.1872454449413</v>
      </c>
      <c r="O51" s="66"/>
      <c r="P51" s="71">
        <f t="shared" si="51"/>
        <v>655.40975641830471</v>
      </c>
      <c r="Q51" s="65">
        <f t="shared" si="52"/>
        <v>5174.7205454449413</v>
      </c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  <c r="IL51" s="8"/>
      <c r="IM51" s="8"/>
      <c r="IN51" s="8"/>
      <c r="IO51" s="8"/>
      <c r="IP51" s="8"/>
      <c r="IQ51" s="8"/>
      <c r="IR51" s="8"/>
      <c r="IS51" s="8"/>
      <c r="IT51" s="8"/>
      <c r="IU51" s="8"/>
      <c r="IV51" s="8"/>
      <c r="IW51" s="8"/>
      <c r="IX51" s="8"/>
      <c r="IY51" s="8"/>
      <c r="IZ51" s="8"/>
      <c r="JA51" s="8"/>
      <c r="JB51" s="8"/>
      <c r="JC51" s="8"/>
      <c r="JD51" s="8"/>
      <c r="JE51" s="8"/>
      <c r="JF51" s="8"/>
      <c r="JG51" s="8"/>
      <c r="JH51" s="8"/>
      <c r="JI51" s="8"/>
      <c r="JJ51" s="8"/>
      <c r="JK51" s="8"/>
      <c r="JL51" s="8"/>
      <c r="JM51" s="8"/>
      <c r="JN51" s="8"/>
      <c r="JO51" s="8"/>
      <c r="JP51" s="8"/>
      <c r="JQ51" s="8"/>
      <c r="JR51" s="8"/>
      <c r="JS51" s="8"/>
      <c r="JT51" s="8"/>
      <c r="JU51" s="8"/>
      <c r="JV51" s="8"/>
      <c r="JW51" s="8"/>
      <c r="JX51" s="8"/>
      <c r="JY51" s="8"/>
      <c r="JZ51" s="8"/>
      <c r="KA51" s="8"/>
      <c r="KB51" s="8"/>
      <c r="KC51" s="8"/>
      <c r="KD51" s="8"/>
      <c r="KE51" s="8"/>
      <c r="KF51" s="8"/>
      <c r="KG51" s="8"/>
      <c r="KH51" s="8"/>
      <c r="KI51" s="8"/>
      <c r="KJ51" s="8"/>
      <c r="KK51" s="8"/>
      <c r="KL51" s="8"/>
      <c r="KM51" s="8"/>
      <c r="KN51" s="8"/>
      <c r="KO51" s="8"/>
      <c r="KP51" s="8"/>
      <c r="KQ51" s="8"/>
      <c r="KR51" s="8"/>
      <c r="KS51" s="8"/>
      <c r="KT51" s="8"/>
      <c r="KU51" s="8"/>
      <c r="KV51" s="8"/>
      <c r="KW51" s="8"/>
      <c r="KX51" s="8"/>
      <c r="KY51" s="8"/>
      <c r="KZ51" s="8"/>
      <c r="LA51" s="8"/>
      <c r="LB51" s="8"/>
      <c r="LC51" s="8"/>
      <c r="LD51" s="8"/>
      <c r="LE51" s="8"/>
      <c r="LF51" s="8"/>
      <c r="LG51" s="8"/>
      <c r="LH51" s="8"/>
      <c r="LI51" s="8"/>
      <c r="LJ51" s="8"/>
      <c r="LK51" s="8"/>
      <c r="LL51" s="8"/>
      <c r="LM51" s="8"/>
      <c r="LN51" s="8"/>
      <c r="LO51" s="8"/>
      <c r="LP51" s="8"/>
      <c r="LQ51" s="8"/>
      <c r="LR51" s="8"/>
      <c r="LS51" s="8"/>
      <c r="LT51" s="8"/>
      <c r="LU51" s="8"/>
      <c r="LV51" s="8"/>
      <c r="LW51" s="8"/>
      <c r="LX51" s="8"/>
      <c r="LY51" s="8"/>
      <c r="LZ51" s="8"/>
      <c r="MA51" s="8"/>
      <c r="MB51" s="8"/>
      <c r="MC51" s="8"/>
      <c r="MD51" s="8"/>
      <c r="ME51" s="8"/>
      <c r="MF51" s="8"/>
      <c r="MG51" s="8"/>
      <c r="MH51" s="8"/>
      <c r="MI51" s="8"/>
      <c r="MJ51" s="8"/>
      <c r="MK51" s="8"/>
      <c r="ML51" s="8"/>
      <c r="MM51" s="8"/>
      <c r="MN51" s="8"/>
      <c r="MO51" s="8"/>
      <c r="MP51" s="8"/>
      <c r="MQ51" s="8"/>
      <c r="MR51" s="8"/>
      <c r="MS51" s="8"/>
      <c r="MT51" s="8"/>
      <c r="MU51" s="8"/>
      <c r="MV51" s="8"/>
      <c r="MW51" s="8"/>
      <c r="MX51" s="8"/>
      <c r="MY51" s="8"/>
      <c r="MZ51" s="8"/>
      <c r="NA51" s="8"/>
      <c r="NB51" s="8"/>
      <c r="NC51" s="8"/>
      <c r="ND51" s="8"/>
      <c r="NE51" s="8"/>
      <c r="NF51" s="8"/>
      <c r="NG51" s="8"/>
      <c r="NH51" s="8"/>
      <c r="NI51" s="8"/>
      <c r="NJ51" s="8"/>
      <c r="NK51" s="8"/>
      <c r="NL51" s="8"/>
      <c r="NM51" s="8"/>
      <c r="NN51" s="8"/>
      <c r="NO51" s="8"/>
      <c r="NP51" s="8"/>
      <c r="NQ51" s="8"/>
      <c r="NR51" s="8"/>
      <c r="NS51" s="8"/>
      <c r="NT51" s="8"/>
      <c r="NU51" s="8"/>
      <c r="NV51" s="8"/>
      <c r="NW51" s="8"/>
      <c r="NX51" s="8"/>
      <c r="NY51" s="8"/>
      <c r="NZ51" s="8"/>
      <c r="OA51" s="8"/>
      <c r="OB51" s="8"/>
      <c r="OC51" s="8"/>
      <c r="OD51" s="8"/>
      <c r="OE51" s="8"/>
      <c r="OF51" s="8"/>
      <c r="OG51" s="8"/>
      <c r="OH51" s="8"/>
      <c r="OI51" s="8"/>
      <c r="OJ51" s="8"/>
      <c r="OK51" s="8"/>
      <c r="OL51" s="8"/>
      <c r="OM51" s="8"/>
      <c r="ON51" s="8"/>
      <c r="OO51" s="8"/>
      <c r="OP51" s="8"/>
      <c r="OQ51" s="8"/>
      <c r="OR51" s="8"/>
      <c r="OS51" s="8"/>
      <c r="OT51" s="8"/>
      <c r="OU51" s="8"/>
      <c r="OV51" s="8"/>
      <c r="OW51" s="8"/>
      <c r="OX51" s="8"/>
      <c r="OY51" s="8"/>
      <c r="OZ51" s="8"/>
      <c r="PA51" s="8"/>
      <c r="PB51" s="8"/>
      <c r="PC51" s="8"/>
      <c r="PD51" s="8"/>
      <c r="PE51" s="8"/>
      <c r="PF51" s="8"/>
      <c r="PG51" s="8"/>
      <c r="PH51" s="8"/>
      <c r="PI51" s="8"/>
      <c r="PJ51" s="8"/>
      <c r="PK51" s="8"/>
      <c r="PL51" s="8"/>
      <c r="PM51" s="8"/>
      <c r="PN51" s="8"/>
      <c r="PO51" s="8"/>
      <c r="PP51" s="8"/>
      <c r="PQ51" s="8"/>
      <c r="PR51" s="8"/>
      <c r="PS51" s="8"/>
      <c r="PT51" s="8"/>
      <c r="PU51" s="8"/>
      <c r="PV51" s="8"/>
      <c r="PW51" s="8"/>
      <c r="PX51" s="8"/>
      <c r="PY51" s="8"/>
      <c r="PZ51" s="8"/>
      <c r="QA51" s="8"/>
      <c r="QB51" s="8"/>
      <c r="QC51" s="8"/>
      <c r="QD51" s="8"/>
      <c r="QE51" s="8"/>
      <c r="QF51" s="8"/>
      <c r="QG51" s="8"/>
      <c r="QH51" s="8"/>
      <c r="QI51" s="8"/>
      <c r="QJ51" s="8"/>
      <c r="QK51" s="8"/>
      <c r="QL51" s="8"/>
      <c r="QM51" s="8"/>
      <c r="QN51" s="8"/>
      <c r="QO51" s="8"/>
      <c r="QP51" s="8"/>
      <c r="QQ51" s="8"/>
      <c r="QR51" s="8"/>
      <c r="QS51" s="8"/>
      <c r="QT51" s="8"/>
      <c r="QU51" s="8"/>
      <c r="QV51" s="8"/>
      <c r="QW51" s="8"/>
      <c r="QX51" s="8"/>
      <c r="QY51" s="8"/>
      <c r="QZ51" s="8"/>
      <c r="RA51" s="8"/>
      <c r="RB51" s="8"/>
      <c r="RC51" s="8"/>
      <c r="RD51" s="8"/>
      <c r="RE51" s="8"/>
      <c r="RF51" s="8"/>
      <c r="RG51" s="8"/>
      <c r="RH51" s="8"/>
      <c r="RI51" s="8"/>
      <c r="RJ51" s="8"/>
      <c r="RK51" s="8"/>
      <c r="RL51" s="8"/>
      <c r="RM51" s="8"/>
      <c r="RN51" s="8"/>
      <c r="RO51" s="8"/>
      <c r="RP51" s="8"/>
      <c r="RQ51" s="8"/>
      <c r="RR51" s="8"/>
      <c r="RS51" s="8"/>
      <c r="RT51" s="8"/>
      <c r="RU51" s="8"/>
      <c r="RV51" s="8"/>
      <c r="RW51" s="8"/>
      <c r="RX51" s="8"/>
      <c r="RY51" s="8"/>
      <c r="RZ51" s="8"/>
      <c r="SA51" s="8"/>
      <c r="SB51" s="8"/>
      <c r="SC51" s="8"/>
      <c r="SD51" s="8"/>
      <c r="SE51" s="8"/>
      <c r="SF51" s="8"/>
      <c r="SG51" s="8"/>
      <c r="SH51" s="8"/>
      <c r="SI51" s="8"/>
      <c r="SJ51" s="8"/>
      <c r="SK51" s="8"/>
      <c r="SL51" s="8"/>
      <c r="SM51" s="8"/>
      <c r="SN51" s="8"/>
      <c r="SO51" s="8"/>
      <c r="SP51" s="8"/>
      <c r="SQ51" s="8"/>
      <c r="SR51" s="8"/>
      <c r="SS51" s="8"/>
      <c r="ST51" s="8"/>
      <c r="SU51" s="8"/>
      <c r="SV51" s="8"/>
      <c r="SW51" s="8"/>
      <c r="SX51" s="8"/>
      <c r="SY51" s="8"/>
      <c r="SZ51" s="8"/>
      <c r="TA51" s="8"/>
      <c r="TB51" s="8"/>
      <c r="TC51" s="8"/>
      <c r="TD51" s="8"/>
      <c r="TE51" s="8"/>
      <c r="TF51" s="8"/>
      <c r="TG51" s="8"/>
      <c r="TH51" s="8"/>
      <c r="TI51" s="8"/>
      <c r="TJ51" s="8"/>
      <c r="TK51" s="8"/>
      <c r="TL51" s="8"/>
      <c r="TM51" s="8"/>
      <c r="TN51" s="8"/>
      <c r="TO51" s="8"/>
      <c r="TP51" s="8"/>
      <c r="TQ51" s="8"/>
      <c r="TR51" s="8"/>
      <c r="TS51" s="8"/>
      <c r="TT51" s="8"/>
      <c r="TU51" s="8"/>
      <c r="TV51" s="8"/>
      <c r="TW51" s="8"/>
      <c r="TX51" s="8"/>
      <c r="TY51" s="8"/>
      <c r="TZ51" s="8"/>
      <c r="UA51" s="8"/>
      <c r="UB51" s="8"/>
      <c r="UC51" s="8"/>
      <c r="UD51" s="8"/>
      <c r="UE51" s="8"/>
      <c r="UF51" s="8"/>
      <c r="UG51" s="8"/>
      <c r="UH51" s="8"/>
      <c r="UI51" s="8"/>
      <c r="UJ51" s="8"/>
      <c r="UK51" s="8"/>
      <c r="UL51" s="8"/>
      <c r="UM51" s="8"/>
      <c r="UN51" s="8"/>
      <c r="UO51" s="8"/>
      <c r="UP51" s="8"/>
      <c r="UQ51" s="8"/>
      <c r="UR51" s="8"/>
      <c r="US51" s="8"/>
      <c r="UT51" s="8"/>
      <c r="UU51" s="8"/>
      <c r="UV51" s="8"/>
      <c r="UW51" s="8"/>
      <c r="UX51" s="8"/>
      <c r="UY51" s="8"/>
      <c r="UZ51" s="8"/>
      <c r="VA51" s="8"/>
      <c r="VB51" s="8"/>
      <c r="VC51" s="8"/>
      <c r="VD51" s="8"/>
      <c r="VE51" s="8"/>
      <c r="VF51" s="8"/>
      <c r="VG51" s="8"/>
      <c r="VH51" s="8"/>
      <c r="VI51" s="8"/>
      <c r="VJ51" s="8"/>
      <c r="VK51" s="8"/>
      <c r="VL51" s="8"/>
      <c r="VM51" s="8"/>
      <c r="VN51" s="8"/>
      <c r="VO51" s="8"/>
      <c r="VP51" s="8"/>
      <c r="VQ51" s="8"/>
      <c r="VR51" s="8"/>
      <c r="VS51" s="8"/>
      <c r="VT51" s="8"/>
      <c r="VU51" s="8"/>
      <c r="VV51" s="8"/>
      <c r="VW51" s="8"/>
      <c r="VX51" s="8"/>
      <c r="VY51" s="8"/>
      <c r="VZ51" s="8"/>
      <c r="WA51" s="8"/>
      <c r="WB51" s="8"/>
      <c r="WC51" s="8"/>
      <c r="WD51" s="8"/>
      <c r="WE51" s="8"/>
      <c r="WF51" s="8"/>
      <c r="WG51" s="8"/>
      <c r="WH51" s="8"/>
      <c r="WI51" s="8"/>
      <c r="WJ51" s="8"/>
      <c r="WK51" s="8"/>
      <c r="WL51" s="8"/>
      <c r="WM51" s="8"/>
      <c r="WN51" s="8"/>
      <c r="WO51" s="8"/>
      <c r="WP51" s="8"/>
      <c r="WQ51" s="8"/>
      <c r="WR51" s="8"/>
      <c r="WS51" s="8"/>
      <c r="WT51" s="8"/>
      <c r="WU51" s="8"/>
      <c r="WV51" s="8"/>
      <c r="WW51" s="8"/>
      <c r="WX51" s="8"/>
      <c r="WY51" s="8"/>
      <c r="WZ51" s="8"/>
      <c r="XA51" s="8"/>
      <c r="XB51" s="8"/>
      <c r="XC51" s="8"/>
      <c r="XD51" s="8"/>
      <c r="XE51" s="8"/>
      <c r="XF51" s="8"/>
      <c r="XG51" s="8"/>
      <c r="XH51" s="8"/>
      <c r="XI51" s="8"/>
      <c r="XJ51" s="8"/>
      <c r="XK51" s="8"/>
      <c r="XL51" s="8"/>
      <c r="XM51" s="8"/>
      <c r="XN51" s="8"/>
      <c r="XO51" s="8"/>
      <c r="XP51" s="8"/>
      <c r="XQ51" s="8"/>
      <c r="XR51" s="8"/>
      <c r="XS51" s="8"/>
      <c r="XT51" s="8"/>
      <c r="XU51" s="8"/>
      <c r="XV51" s="8"/>
      <c r="XW51" s="8"/>
      <c r="XX51" s="8"/>
      <c r="XY51" s="8"/>
      <c r="XZ51" s="8"/>
      <c r="YA51" s="8"/>
      <c r="YB51" s="8"/>
      <c r="YC51" s="8"/>
      <c r="YD51" s="8"/>
      <c r="YE51" s="8"/>
      <c r="YF51" s="8"/>
      <c r="YG51" s="8"/>
      <c r="YH51" s="8"/>
      <c r="YI51" s="8"/>
      <c r="YJ51" s="8"/>
      <c r="YK51" s="8"/>
      <c r="YL51" s="8"/>
      <c r="YM51" s="8"/>
      <c r="YN51" s="8"/>
      <c r="YO51" s="8"/>
      <c r="YP51" s="8"/>
      <c r="YQ51" s="8"/>
      <c r="YR51" s="8"/>
      <c r="YS51" s="8"/>
      <c r="YT51" s="8"/>
      <c r="YU51" s="8"/>
      <c r="YV51" s="8"/>
      <c r="YW51" s="8"/>
      <c r="YX51" s="8"/>
      <c r="YY51" s="8"/>
      <c r="YZ51" s="8"/>
      <c r="ZA51" s="8"/>
      <c r="ZB51" s="8"/>
      <c r="ZC51" s="8"/>
      <c r="ZD51" s="8"/>
      <c r="ZE51" s="8"/>
      <c r="ZF51" s="8"/>
      <c r="ZG51" s="8"/>
      <c r="ZH51" s="8"/>
      <c r="ZI51" s="8"/>
      <c r="ZJ51" s="8"/>
      <c r="ZK51" s="8"/>
      <c r="ZL51" s="8"/>
      <c r="ZM51" s="8"/>
      <c r="ZN51" s="8"/>
      <c r="ZO51" s="8"/>
      <c r="ZP51" s="8"/>
      <c r="ZQ51" s="8"/>
      <c r="ZR51" s="8"/>
      <c r="ZS51" s="8"/>
      <c r="ZT51" s="8"/>
      <c r="ZU51" s="8"/>
      <c r="ZV51" s="8"/>
      <c r="ZW51" s="8"/>
      <c r="ZX51" s="8"/>
      <c r="ZY51" s="8"/>
      <c r="ZZ51" s="8"/>
      <c r="AAA51" s="8"/>
      <c r="AAB51" s="8"/>
      <c r="AAC51" s="8"/>
      <c r="AAD51" s="8"/>
      <c r="AAE51" s="8"/>
      <c r="AAF51" s="8"/>
      <c r="AAG51" s="8"/>
      <c r="AAH51" s="8"/>
      <c r="AAI51" s="8"/>
      <c r="AAJ51" s="8"/>
      <c r="AAK51" s="8"/>
      <c r="AAL51" s="8"/>
      <c r="AAM51" s="8"/>
      <c r="AAN51" s="8"/>
      <c r="AAO51" s="8"/>
      <c r="AAP51" s="8"/>
      <c r="AAQ51" s="8"/>
      <c r="AAR51" s="8"/>
      <c r="AAS51" s="8"/>
      <c r="AAT51" s="8"/>
      <c r="AAU51" s="8"/>
      <c r="AAV51" s="8"/>
      <c r="AAW51" s="8"/>
      <c r="AAX51" s="8"/>
      <c r="AAY51" s="8"/>
      <c r="AAZ51" s="8"/>
      <c r="ABA51" s="8"/>
      <c r="ABB51" s="8"/>
      <c r="ABC51" s="8"/>
      <c r="ABD51" s="8"/>
      <c r="ABE51" s="8"/>
      <c r="ABF51" s="8"/>
      <c r="ABG51" s="8"/>
      <c r="ABH51" s="8"/>
      <c r="ABI51" s="8"/>
      <c r="ABJ51" s="8"/>
      <c r="ABK51" s="8"/>
      <c r="ABL51" s="8"/>
      <c r="ABM51" s="8"/>
      <c r="ABN51" s="8"/>
      <c r="ABO51" s="8"/>
      <c r="ABP51" s="8"/>
      <c r="ABQ51" s="8"/>
      <c r="ABR51" s="8"/>
      <c r="ABS51" s="8"/>
      <c r="ABT51" s="8"/>
      <c r="ABU51" s="8"/>
      <c r="ABV51" s="8"/>
      <c r="ABW51" s="8"/>
      <c r="ABX51" s="8"/>
      <c r="ABY51" s="8"/>
      <c r="ABZ51" s="8"/>
      <c r="ACA51" s="8"/>
      <c r="ACB51" s="8"/>
      <c r="ACC51" s="8"/>
      <c r="ACD51" s="8"/>
      <c r="ACE51" s="8"/>
      <c r="ACF51" s="8"/>
      <c r="ACG51" s="8"/>
      <c r="ACH51" s="8"/>
      <c r="ACI51" s="8"/>
      <c r="ACJ51" s="8"/>
      <c r="ACK51" s="8"/>
      <c r="ACL51" s="8"/>
      <c r="ACM51" s="8"/>
      <c r="ACN51" s="8"/>
      <c r="ACO51" s="8"/>
      <c r="ACP51" s="8"/>
      <c r="ACQ51" s="8"/>
      <c r="ACR51" s="8"/>
      <c r="ACS51" s="8"/>
      <c r="ACT51" s="8"/>
      <c r="ACU51" s="8"/>
      <c r="ACV51" s="8"/>
      <c r="ACW51" s="8"/>
      <c r="ACX51" s="8"/>
      <c r="ACY51" s="8"/>
      <c r="ACZ51" s="8"/>
      <c r="ADA51" s="8"/>
      <c r="ADB51" s="8"/>
      <c r="ADC51" s="8"/>
      <c r="ADD51" s="8"/>
      <c r="ADE51" s="8"/>
      <c r="ADF51" s="8"/>
      <c r="ADG51" s="8"/>
      <c r="ADH51" s="8"/>
      <c r="ADI51" s="8"/>
      <c r="ADJ51" s="8"/>
      <c r="ADK51" s="8"/>
      <c r="ADL51" s="8"/>
      <c r="ADM51" s="8"/>
      <c r="ADN51" s="8"/>
      <c r="ADO51" s="8"/>
      <c r="ADP51" s="8"/>
      <c r="ADQ51" s="8"/>
      <c r="ADR51" s="8"/>
      <c r="ADS51" s="8"/>
      <c r="ADT51" s="8"/>
      <c r="ADU51" s="8"/>
      <c r="ADV51" s="8"/>
      <c r="ADW51" s="8"/>
      <c r="ADX51" s="8"/>
      <c r="ADY51" s="8"/>
      <c r="ADZ51" s="8"/>
      <c r="AEA51" s="8"/>
      <c r="AEB51" s="8"/>
      <c r="AEC51" s="8"/>
      <c r="AED51" s="8"/>
      <c r="AEE51" s="8"/>
      <c r="AEF51" s="8"/>
      <c r="AEG51" s="8"/>
      <c r="AEH51" s="8"/>
      <c r="AEI51" s="8"/>
      <c r="AEJ51" s="8"/>
      <c r="AEK51" s="8"/>
      <c r="AEL51" s="8"/>
      <c r="AEM51" s="8"/>
      <c r="AEN51" s="8"/>
      <c r="AEO51" s="8"/>
      <c r="AEP51" s="8"/>
      <c r="AEQ51" s="8"/>
      <c r="AER51" s="8"/>
      <c r="AES51" s="8"/>
      <c r="AET51" s="8"/>
      <c r="AEU51" s="8"/>
      <c r="AEV51" s="8"/>
      <c r="AEW51" s="8"/>
      <c r="AEX51" s="8"/>
      <c r="AEY51" s="8"/>
      <c r="AEZ51" s="8"/>
      <c r="AFA51" s="8"/>
      <c r="AFB51" s="8"/>
      <c r="AFC51" s="8"/>
      <c r="AFD51" s="8"/>
      <c r="AFE51" s="8"/>
      <c r="AFF51" s="8"/>
      <c r="AFG51" s="8"/>
      <c r="AFH51" s="8"/>
      <c r="AFI51" s="8"/>
      <c r="AFJ51" s="8"/>
      <c r="AFK51" s="8"/>
      <c r="AFL51" s="8"/>
      <c r="AFM51" s="8"/>
      <c r="AFN51" s="8"/>
      <c r="AFO51" s="8"/>
      <c r="AFP51" s="8"/>
      <c r="AFQ51" s="8"/>
      <c r="AFR51" s="8"/>
      <c r="AFS51" s="8"/>
      <c r="AFT51" s="8"/>
      <c r="AFU51" s="8"/>
      <c r="AFV51" s="8"/>
      <c r="AFW51" s="8"/>
      <c r="AFX51" s="8"/>
      <c r="AFY51" s="8"/>
      <c r="AFZ51" s="8"/>
      <c r="AGA51" s="8"/>
      <c r="AGB51" s="8"/>
      <c r="AGC51" s="8"/>
      <c r="AGD51" s="8"/>
      <c r="AGE51" s="8"/>
      <c r="AGF51" s="8"/>
      <c r="AGG51" s="8"/>
      <c r="AGH51" s="8"/>
      <c r="AGI51" s="8"/>
      <c r="AGJ51" s="8"/>
      <c r="AGK51" s="8"/>
      <c r="AGL51" s="8"/>
      <c r="AGM51" s="8"/>
      <c r="AGN51" s="8"/>
      <c r="AGO51" s="8"/>
      <c r="AGP51" s="8"/>
      <c r="AGQ51" s="8"/>
      <c r="AGR51" s="8"/>
      <c r="AGS51" s="8"/>
      <c r="AGT51" s="8"/>
      <c r="AGU51" s="8"/>
      <c r="AGV51" s="8"/>
      <c r="AGW51" s="8"/>
      <c r="AGX51" s="8"/>
      <c r="AGY51" s="8"/>
      <c r="AGZ51" s="8"/>
      <c r="AHA51" s="8"/>
      <c r="AHB51" s="8"/>
      <c r="AHC51" s="8"/>
      <c r="AHD51" s="8"/>
      <c r="AHE51" s="8"/>
      <c r="AHF51" s="8"/>
      <c r="AHG51" s="8"/>
      <c r="AHH51" s="8"/>
      <c r="AHI51" s="8"/>
      <c r="AHJ51" s="8"/>
      <c r="AHK51" s="8"/>
      <c r="AHL51" s="8"/>
      <c r="AHM51" s="8"/>
      <c r="AHN51" s="8"/>
      <c r="AHO51" s="8"/>
      <c r="AHP51" s="8"/>
      <c r="AHQ51" s="8"/>
      <c r="AHR51" s="8"/>
      <c r="AHS51" s="8"/>
      <c r="AHT51" s="8"/>
      <c r="AHU51" s="8"/>
      <c r="AHV51" s="8"/>
      <c r="AHW51" s="8"/>
      <c r="AHX51" s="8"/>
      <c r="AHY51" s="8"/>
      <c r="AHZ51" s="8"/>
      <c r="AIA51" s="8"/>
      <c r="AIB51" s="8"/>
      <c r="AIC51" s="8"/>
      <c r="AID51" s="8"/>
      <c r="AIE51" s="8"/>
      <c r="AIF51" s="8"/>
      <c r="AIG51" s="8"/>
      <c r="AIH51" s="8"/>
      <c r="AII51" s="8"/>
      <c r="AIJ51" s="8"/>
      <c r="AIK51" s="8"/>
      <c r="AIL51" s="8"/>
      <c r="AIM51" s="8"/>
      <c r="AIN51" s="8"/>
      <c r="AIO51" s="8"/>
      <c r="AIP51" s="8"/>
      <c r="AIQ51" s="8"/>
      <c r="AIR51" s="8"/>
      <c r="AIS51" s="8"/>
      <c r="AIT51" s="8"/>
      <c r="AIU51" s="8"/>
      <c r="AIV51" s="8"/>
      <c r="AIW51" s="8"/>
      <c r="AIX51" s="8"/>
      <c r="AIY51" s="8"/>
      <c r="AIZ51" s="8"/>
      <c r="AJA51" s="8"/>
      <c r="AJB51" s="8"/>
      <c r="AJC51" s="8"/>
      <c r="AJD51" s="8"/>
      <c r="AJE51" s="8"/>
      <c r="AJF51" s="8"/>
      <c r="AJG51" s="8"/>
      <c r="AJH51" s="8"/>
      <c r="AJI51" s="8"/>
      <c r="AJJ51" s="8"/>
      <c r="AJK51" s="8"/>
      <c r="AJL51" s="8"/>
      <c r="AJM51" s="8"/>
      <c r="AJN51" s="8"/>
      <c r="AJO51" s="8"/>
      <c r="AJP51" s="8"/>
      <c r="AJQ51" s="8"/>
      <c r="AJR51" s="8"/>
      <c r="AJS51" s="8"/>
      <c r="AJT51" s="8"/>
      <c r="AJU51" s="8"/>
      <c r="AJV51" s="8"/>
      <c r="AJW51" s="8"/>
      <c r="AJX51" s="8"/>
      <c r="AJY51" s="8"/>
      <c r="AJZ51" s="8"/>
      <c r="AKA51" s="8"/>
      <c r="AKB51" s="8"/>
      <c r="AKC51" s="8"/>
      <c r="AKD51" s="8"/>
      <c r="AKE51" s="8"/>
      <c r="AKF51" s="8"/>
      <c r="AKG51" s="8"/>
      <c r="AKH51" s="8"/>
      <c r="AKI51" s="8"/>
      <c r="AKJ51" s="8"/>
      <c r="AKK51" s="8"/>
      <c r="AKL51" s="8"/>
      <c r="AKM51" s="8"/>
      <c r="AKN51" s="8"/>
      <c r="AKO51" s="8"/>
      <c r="AKP51" s="8"/>
      <c r="AKQ51" s="8"/>
      <c r="AKR51" s="8"/>
      <c r="AKS51" s="8"/>
      <c r="AKT51" s="8"/>
      <c r="AKU51" s="8"/>
      <c r="AKV51" s="8"/>
      <c r="AKW51" s="8"/>
      <c r="AKX51" s="8"/>
      <c r="AKY51" s="8"/>
      <c r="AKZ51" s="8"/>
      <c r="ALA51" s="8"/>
      <c r="ALB51" s="8"/>
      <c r="ALC51" s="8"/>
      <c r="ALD51" s="8"/>
      <c r="ALE51" s="8"/>
      <c r="ALF51" s="8"/>
      <c r="ALG51" s="8"/>
      <c r="ALH51" s="8"/>
      <c r="ALI51" s="8"/>
      <c r="ALJ51" s="8"/>
      <c r="ALK51" s="8"/>
      <c r="ALL51" s="8"/>
      <c r="ALM51" s="8"/>
      <c r="ALN51" s="8"/>
      <c r="ALO51" s="8"/>
      <c r="ALP51" s="8"/>
      <c r="ALQ51" s="8"/>
      <c r="ALR51" s="8"/>
      <c r="ALS51" s="8"/>
      <c r="ALT51" s="8"/>
      <c r="ALU51" s="8"/>
      <c r="ALV51" s="8"/>
      <c r="ALW51" s="8"/>
      <c r="ALX51" s="8"/>
      <c r="ALY51" s="8"/>
      <c r="ALZ51" s="8"/>
      <c r="AMA51" s="8"/>
      <c r="AMB51" s="8"/>
      <c r="AMC51" s="8"/>
      <c r="AMD51" s="8"/>
      <c r="AME51" s="8"/>
      <c r="AMF51" s="8"/>
      <c r="AMG51" s="8"/>
      <c r="AMH51" s="8"/>
      <c r="AMI51" s="8"/>
      <c r="AMJ51" s="8"/>
      <c r="AMK51" s="8"/>
    </row>
    <row r="52" spans="1:1025" s="192" customFormat="1" x14ac:dyDescent="0.2">
      <c r="A52" s="179" t="s">
        <v>252</v>
      </c>
      <c r="B52" s="62" t="s">
        <v>270</v>
      </c>
      <c r="C52" s="63" t="s">
        <v>50</v>
      </c>
      <c r="D52" s="177">
        <v>7</v>
      </c>
      <c r="E52" s="175"/>
      <c r="F52" s="173">
        <v>18.32</v>
      </c>
      <c r="G52" s="64">
        <v>62.61</v>
      </c>
      <c r="H52" s="65">
        <v>80.930000000000007</v>
      </c>
      <c r="I52" s="66"/>
      <c r="J52" s="67">
        <f t="shared" si="47"/>
        <v>128.24</v>
      </c>
      <c r="K52" s="68">
        <f t="shared" si="48"/>
        <v>438.27</v>
      </c>
      <c r="L52" s="65">
        <f t="shared" si="49"/>
        <v>566.51</v>
      </c>
      <c r="M52" s="69"/>
      <c r="N52" s="70">
        <f t="shared" si="50"/>
        <v>137.75606225588962</v>
      </c>
      <c r="O52" s="66"/>
      <c r="P52" s="71">
        <f t="shared" si="51"/>
        <v>159.42362857442109</v>
      </c>
      <c r="Q52" s="65">
        <f t="shared" si="52"/>
        <v>704.26606225588966</v>
      </c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P52" s="8"/>
      <c r="IQ52" s="8"/>
      <c r="IR52" s="8"/>
      <c r="IS52" s="8"/>
      <c r="IT52" s="8"/>
      <c r="IU52" s="8"/>
      <c r="IV52" s="8"/>
      <c r="IW52" s="8"/>
      <c r="IX52" s="8"/>
      <c r="IY52" s="8"/>
      <c r="IZ52" s="8"/>
      <c r="JA52" s="8"/>
      <c r="JB52" s="8"/>
      <c r="JC52" s="8"/>
      <c r="JD52" s="8"/>
      <c r="JE52" s="8"/>
      <c r="JF52" s="8"/>
      <c r="JG52" s="8"/>
      <c r="JH52" s="8"/>
      <c r="JI52" s="8"/>
      <c r="JJ52" s="8"/>
      <c r="JK52" s="8"/>
      <c r="JL52" s="8"/>
      <c r="JM52" s="8"/>
      <c r="JN52" s="8"/>
      <c r="JO52" s="8"/>
      <c r="JP52" s="8"/>
      <c r="JQ52" s="8"/>
      <c r="JR52" s="8"/>
      <c r="JS52" s="8"/>
      <c r="JT52" s="8"/>
      <c r="JU52" s="8"/>
      <c r="JV52" s="8"/>
      <c r="JW52" s="8"/>
      <c r="JX52" s="8"/>
      <c r="JY52" s="8"/>
      <c r="JZ52" s="8"/>
      <c r="KA52" s="8"/>
      <c r="KB52" s="8"/>
      <c r="KC52" s="8"/>
      <c r="KD52" s="8"/>
      <c r="KE52" s="8"/>
      <c r="KF52" s="8"/>
      <c r="KG52" s="8"/>
      <c r="KH52" s="8"/>
      <c r="KI52" s="8"/>
      <c r="KJ52" s="8"/>
      <c r="KK52" s="8"/>
      <c r="KL52" s="8"/>
      <c r="KM52" s="8"/>
      <c r="KN52" s="8"/>
      <c r="KO52" s="8"/>
      <c r="KP52" s="8"/>
      <c r="KQ52" s="8"/>
      <c r="KR52" s="8"/>
      <c r="KS52" s="8"/>
      <c r="KT52" s="8"/>
      <c r="KU52" s="8"/>
      <c r="KV52" s="8"/>
      <c r="KW52" s="8"/>
      <c r="KX52" s="8"/>
      <c r="KY52" s="8"/>
      <c r="KZ52" s="8"/>
      <c r="LA52" s="8"/>
      <c r="LB52" s="8"/>
      <c r="LC52" s="8"/>
      <c r="LD52" s="8"/>
      <c r="LE52" s="8"/>
      <c r="LF52" s="8"/>
      <c r="LG52" s="8"/>
      <c r="LH52" s="8"/>
      <c r="LI52" s="8"/>
      <c r="LJ52" s="8"/>
      <c r="LK52" s="8"/>
      <c r="LL52" s="8"/>
      <c r="LM52" s="8"/>
      <c r="LN52" s="8"/>
      <c r="LO52" s="8"/>
      <c r="LP52" s="8"/>
      <c r="LQ52" s="8"/>
      <c r="LR52" s="8"/>
      <c r="LS52" s="8"/>
      <c r="LT52" s="8"/>
      <c r="LU52" s="8"/>
      <c r="LV52" s="8"/>
      <c r="LW52" s="8"/>
      <c r="LX52" s="8"/>
      <c r="LY52" s="8"/>
      <c r="LZ52" s="8"/>
      <c r="MA52" s="8"/>
      <c r="MB52" s="8"/>
      <c r="MC52" s="8"/>
      <c r="MD52" s="8"/>
      <c r="ME52" s="8"/>
      <c r="MF52" s="8"/>
      <c r="MG52" s="8"/>
      <c r="MH52" s="8"/>
      <c r="MI52" s="8"/>
      <c r="MJ52" s="8"/>
      <c r="MK52" s="8"/>
      <c r="ML52" s="8"/>
      <c r="MM52" s="8"/>
      <c r="MN52" s="8"/>
      <c r="MO52" s="8"/>
      <c r="MP52" s="8"/>
      <c r="MQ52" s="8"/>
      <c r="MR52" s="8"/>
      <c r="MS52" s="8"/>
      <c r="MT52" s="8"/>
      <c r="MU52" s="8"/>
      <c r="MV52" s="8"/>
      <c r="MW52" s="8"/>
      <c r="MX52" s="8"/>
      <c r="MY52" s="8"/>
      <c r="MZ52" s="8"/>
      <c r="NA52" s="8"/>
      <c r="NB52" s="8"/>
      <c r="NC52" s="8"/>
      <c r="ND52" s="8"/>
      <c r="NE52" s="8"/>
      <c r="NF52" s="8"/>
      <c r="NG52" s="8"/>
      <c r="NH52" s="8"/>
      <c r="NI52" s="8"/>
      <c r="NJ52" s="8"/>
      <c r="NK52" s="8"/>
      <c r="NL52" s="8"/>
      <c r="NM52" s="8"/>
      <c r="NN52" s="8"/>
      <c r="NO52" s="8"/>
      <c r="NP52" s="8"/>
      <c r="NQ52" s="8"/>
      <c r="NR52" s="8"/>
      <c r="NS52" s="8"/>
      <c r="NT52" s="8"/>
      <c r="NU52" s="8"/>
      <c r="NV52" s="8"/>
      <c r="NW52" s="8"/>
      <c r="NX52" s="8"/>
      <c r="NY52" s="8"/>
      <c r="NZ52" s="8"/>
      <c r="OA52" s="8"/>
      <c r="OB52" s="8"/>
      <c r="OC52" s="8"/>
      <c r="OD52" s="8"/>
      <c r="OE52" s="8"/>
      <c r="OF52" s="8"/>
      <c r="OG52" s="8"/>
      <c r="OH52" s="8"/>
      <c r="OI52" s="8"/>
      <c r="OJ52" s="8"/>
      <c r="OK52" s="8"/>
      <c r="OL52" s="8"/>
      <c r="OM52" s="8"/>
      <c r="ON52" s="8"/>
      <c r="OO52" s="8"/>
      <c r="OP52" s="8"/>
      <c r="OQ52" s="8"/>
      <c r="OR52" s="8"/>
      <c r="OS52" s="8"/>
      <c r="OT52" s="8"/>
      <c r="OU52" s="8"/>
      <c r="OV52" s="8"/>
      <c r="OW52" s="8"/>
      <c r="OX52" s="8"/>
      <c r="OY52" s="8"/>
      <c r="OZ52" s="8"/>
      <c r="PA52" s="8"/>
      <c r="PB52" s="8"/>
      <c r="PC52" s="8"/>
      <c r="PD52" s="8"/>
      <c r="PE52" s="8"/>
      <c r="PF52" s="8"/>
      <c r="PG52" s="8"/>
      <c r="PH52" s="8"/>
      <c r="PI52" s="8"/>
      <c r="PJ52" s="8"/>
      <c r="PK52" s="8"/>
      <c r="PL52" s="8"/>
      <c r="PM52" s="8"/>
      <c r="PN52" s="8"/>
      <c r="PO52" s="8"/>
      <c r="PP52" s="8"/>
      <c r="PQ52" s="8"/>
      <c r="PR52" s="8"/>
      <c r="PS52" s="8"/>
      <c r="PT52" s="8"/>
      <c r="PU52" s="8"/>
      <c r="PV52" s="8"/>
      <c r="PW52" s="8"/>
      <c r="PX52" s="8"/>
      <c r="PY52" s="8"/>
      <c r="PZ52" s="8"/>
      <c r="QA52" s="8"/>
      <c r="QB52" s="8"/>
      <c r="QC52" s="8"/>
      <c r="QD52" s="8"/>
      <c r="QE52" s="8"/>
      <c r="QF52" s="8"/>
      <c r="QG52" s="8"/>
      <c r="QH52" s="8"/>
      <c r="QI52" s="8"/>
      <c r="QJ52" s="8"/>
      <c r="QK52" s="8"/>
      <c r="QL52" s="8"/>
      <c r="QM52" s="8"/>
      <c r="QN52" s="8"/>
      <c r="QO52" s="8"/>
      <c r="QP52" s="8"/>
      <c r="QQ52" s="8"/>
      <c r="QR52" s="8"/>
      <c r="QS52" s="8"/>
      <c r="QT52" s="8"/>
      <c r="QU52" s="8"/>
      <c r="QV52" s="8"/>
      <c r="QW52" s="8"/>
      <c r="QX52" s="8"/>
      <c r="QY52" s="8"/>
      <c r="QZ52" s="8"/>
      <c r="RA52" s="8"/>
      <c r="RB52" s="8"/>
      <c r="RC52" s="8"/>
      <c r="RD52" s="8"/>
      <c r="RE52" s="8"/>
      <c r="RF52" s="8"/>
      <c r="RG52" s="8"/>
      <c r="RH52" s="8"/>
      <c r="RI52" s="8"/>
      <c r="RJ52" s="8"/>
      <c r="RK52" s="8"/>
      <c r="RL52" s="8"/>
      <c r="RM52" s="8"/>
      <c r="RN52" s="8"/>
      <c r="RO52" s="8"/>
      <c r="RP52" s="8"/>
      <c r="RQ52" s="8"/>
      <c r="RR52" s="8"/>
      <c r="RS52" s="8"/>
      <c r="RT52" s="8"/>
      <c r="RU52" s="8"/>
      <c r="RV52" s="8"/>
      <c r="RW52" s="8"/>
      <c r="RX52" s="8"/>
      <c r="RY52" s="8"/>
      <c r="RZ52" s="8"/>
      <c r="SA52" s="8"/>
      <c r="SB52" s="8"/>
      <c r="SC52" s="8"/>
      <c r="SD52" s="8"/>
      <c r="SE52" s="8"/>
      <c r="SF52" s="8"/>
      <c r="SG52" s="8"/>
      <c r="SH52" s="8"/>
      <c r="SI52" s="8"/>
      <c r="SJ52" s="8"/>
      <c r="SK52" s="8"/>
      <c r="SL52" s="8"/>
      <c r="SM52" s="8"/>
      <c r="SN52" s="8"/>
      <c r="SO52" s="8"/>
      <c r="SP52" s="8"/>
      <c r="SQ52" s="8"/>
      <c r="SR52" s="8"/>
      <c r="SS52" s="8"/>
      <c r="ST52" s="8"/>
      <c r="SU52" s="8"/>
      <c r="SV52" s="8"/>
      <c r="SW52" s="8"/>
      <c r="SX52" s="8"/>
      <c r="SY52" s="8"/>
      <c r="SZ52" s="8"/>
      <c r="TA52" s="8"/>
      <c r="TB52" s="8"/>
      <c r="TC52" s="8"/>
      <c r="TD52" s="8"/>
      <c r="TE52" s="8"/>
      <c r="TF52" s="8"/>
      <c r="TG52" s="8"/>
      <c r="TH52" s="8"/>
      <c r="TI52" s="8"/>
      <c r="TJ52" s="8"/>
      <c r="TK52" s="8"/>
      <c r="TL52" s="8"/>
      <c r="TM52" s="8"/>
      <c r="TN52" s="8"/>
      <c r="TO52" s="8"/>
      <c r="TP52" s="8"/>
      <c r="TQ52" s="8"/>
      <c r="TR52" s="8"/>
      <c r="TS52" s="8"/>
      <c r="TT52" s="8"/>
      <c r="TU52" s="8"/>
      <c r="TV52" s="8"/>
      <c r="TW52" s="8"/>
      <c r="TX52" s="8"/>
      <c r="TY52" s="8"/>
      <c r="TZ52" s="8"/>
      <c r="UA52" s="8"/>
      <c r="UB52" s="8"/>
      <c r="UC52" s="8"/>
      <c r="UD52" s="8"/>
      <c r="UE52" s="8"/>
      <c r="UF52" s="8"/>
      <c r="UG52" s="8"/>
      <c r="UH52" s="8"/>
      <c r="UI52" s="8"/>
      <c r="UJ52" s="8"/>
      <c r="UK52" s="8"/>
      <c r="UL52" s="8"/>
      <c r="UM52" s="8"/>
      <c r="UN52" s="8"/>
      <c r="UO52" s="8"/>
      <c r="UP52" s="8"/>
      <c r="UQ52" s="8"/>
      <c r="UR52" s="8"/>
      <c r="US52" s="8"/>
      <c r="UT52" s="8"/>
      <c r="UU52" s="8"/>
      <c r="UV52" s="8"/>
      <c r="UW52" s="8"/>
      <c r="UX52" s="8"/>
      <c r="UY52" s="8"/>
      <c r="UZ52" s="8"/>
      <c r="VA52" s="8"/>
      <c r="VB52" s="8"/>
      <c r="VC52" s="8"/>
      <c r="VD52" s="8"/>
      <c r="VE52" s="8"/>
      <c r="VF52" s="8"/>
      <c r="VG52" s="8"/>
      <c r="VH52" s="8"/>
      <c r="VI52" s="8"/>
      <c r="VJ52" s="8"/>
      <c r="VK52" s="8"/>
      <c r="VL52" s="8"/>
      <c r="VM52" s="8"/>
      <c r="VN52" s="8"/>
      <c r="VO52" s="8"/>
      <c r="VP52" s="8"/>
      <c r="VQ52" s="8"/>
      <c r="VR52" s="8"/>
      <c r="VS52" s="8"/>
      <c r="VT52" s="8"/>
      <c r="VU52" s="8"/>
      <c r="VV52" s="8"/>
      <c r="VW52" s="8"/>
      <c r="VX52" s="8"/>
      <c r="VY52" s="8"/>
      <c r="VZ52" s="8"/>
      <c r="WA52" s="8"/>
      <c r="WB52" s="8"/>
      <c r="WC52" s="8"/>
      <c r="WD52" s="8"/>
      <c r="WE52" s="8"/>
      <c r="WF52" s="8"/>
      <c r="WG52" s="8"/>
      <c r="WH52" s="8"/>
      <c r="WI52" s="8"/>
      <c r="WJ52" s="8"/>
      <c r="WK52" s="8"/>
      <c r="WL52" s="8"/>
      <c r="WM52" s="8"/>
      <c r="WN52" s="8"/>
      <c r="WO52" s="8"/>
      <c r="WP52" s="8"/>
      <c r="WQ52" s="8"/>
      <c r="WR52" s="8"/>
      <c r="WS52" s="8"/>
      <c r="WT52" s="8"/>
      <c r="WU52" s="8"/>
      <c r="WV52" s="8"/>
      <c r="WW52" s="8"/>
      <c r="WX52" s="8"/>
      <c r="WY52" s="8"/>
      <c r="WZ52" s="8"/>
      <c r="XA52" s="8"/>
      <c r="XB52" s="8"/>
      <c r="XC52" s="8"/>
      <c r="XD52" s="8"/>
      <c r="XE52" s="8"/>
      <c r="XF52" s="8"/>
      <c r="XG52" s="8"/>
      <c r="XH52" s="8"/>
      <c r="XI52" s="8"/>
      <c r="XJ52" s="8"/>
      <c r="XK52" s="8"/>
      <c r="XL52" s="8"/>
      <c r="XM52" s="8"/>
      <c r="XN52" s="8"/>
      <c r="XO52" s="8"/>
      <c r="XP52" s="8"/>
      <c r="XQ52" s="8"/>
      <c r="XR52" s="8"/>
      <c r="XS52" s="8"/>
      <c r="XT52" s="8"/>
      <c r="XU52" s="8"/>
      <c r="XV52" s="8"/>
      <c r="XW52" s="8"/>
      <c r="XX52" s="8"/>
      <c r="XY52" s="8"/>
      <c r="XZ52" s="8"/>
      <c r="YA52" s="8"/>
      <c r="YB52" s="8"/>
      <c r="YC52" s="8"/>
      <c r="YD52" s="8"/>
      <c r="YE52" s="8"/>
      <c r="YF52" s="8"/>
      <c r="YG52" s="8"/>
      <c r="YH52" s="8"/>
      <c r="YI52" s="8"/>
      <c r="YJ52" s="8"/>
      <c r="YK52" s="8"/>
      <c r="YL52" s="8"/>
      <c r="YM52" s="8"/>
      <c r="YN52" s="8"/>
      <c r="YO52" s="8"/>
      <c r="YP52" s="8"/>
      <c r="YQ52" s="8"/>
      <c r="YR52" s="8"/>
      <c r="YS52" s="8"/>
      <c r="YT52" s="8"/>
      <c r="YU52" s="8"/>
      <c r="YV52" s="8"/>
      <c r="YW52" s="8"/>
      <c r="YX52" s="8"/>
      <c r="YY52" s="8"/>
      <c r="YZ52" s="8"/>
      <c r="ZA52" s="8"/>
      <c r="ZB52" s="8"/>
      <c r="ZC52" s="8"/>
      <c r="ZD52" s="8"/>
      <c r="ZE52" s="8"/>
      <c r="ZF52" s="8"/>
      <c r="ZG52" s="8"/>
      <c r="ZH52" s="8"/>
      <c r="ZI52" s="8"/>
      <c r="ZJ52" s="8"/>
      <c r="ZK52" s="8"/>
      <c r="ZL52" s="8"/>
      <c r="ZM52" s="8"/>
      <c r="ZN52" s="8"/>
      <c r="ZO52" s="8"/>
      <c r="ZP52" s="8"/>
      <c r="ZQ52" s="8"/>
      <c r="ZR52" s="8"/>
      <c r="ZS52" s="8"/>
      <c r="ZT52" s="8"/>
      <c r="ZU52" s="8"/>
      <c r="ZV52" s="8"/>
      <c r="ZW52" s="8"/>
      <c r="ZX52" s="8"/>
      <c r="ZY52" s="8"/>
      <c r="ZZ52" s="8"/>
      <c r="AAA52" s="8"/>
      <c r="AAB52" s="8"/>
      <c r="AAC52" s="8"/>
      <c r="AAD52" s="8"/>
      <c r="AAE52" s="8"/>
      <c r="AAF52" s="8"/>
      <c r="AAG52" s="8"/>
      <c r="AAH52" s="8"/>
      <c r="AAI52" s="8"/>
      <c r="AAJ52" s="8"/>
      <c r="AAK52" s="8"/>
      <c r="AAL52" s="8"/>
      <c r="AAM52" s="8"/>
      <c r="AAN52" s="8"/>
      <c r="AAO52" s="8"/>
      <c r="AAP52" s="8"/>
      <c r="AAQ52" s="8"/>
      <c r="AAR52" s="8"/>
      <c r="AAS52" s="8"/>
      <c r="AAT52" s="8"/>
      <c r="AAU52" s="8"/>
      <c r="AAV52" s="8"/>
      <c r="AAW52" s="8"/>
      <c r="AAX52" s="8"/>
      <c r="AAY52" s="8"/>
      <c r="AAZ52" s="8"/>
      <c r="ABA52" s="8"/>
      <c r="ABB52" s="8"/>
      <c r="ABC52" s="8"/>
      <c r="ABD52" s="8"/>
      <c r="ABE52" s="8"/>
      <c r="ABF52" s="8"/>
      <c r="ABG52" s="8"/>
      <c r="ABH52" s="8"/>
      <c r="ABI52" s="8"/>
      <c r="ABJ52" s="8"/>
      <c r="ABK52" s="8"/>
      <c r="ABL52" s="8"/>
      <c r="ABM52" s="8"/>
      <c r="ABN52" s="8"/>
      <c r="ABO52" s="8"/>
      <c r="ABP52" s="8"/>
      <c r="ABQ52" s="8"/>
      <c r="ABR52" s="8"/>
      <c r="ABS52" s="8"/>
      <c r="ABT52" s="8"/>
      <c r="ABU52" s="8"/>
      <c r="ABV52" s="8"/>
      <c r="ABW52" s="8"/>
      <c r="ABX52" s="8"/>
      <c r="ABY52" s="8"/>
      <c r="ABZ52" s="8"/>
      <c r="ACA52" s="8"/>
      <c r="ACB52" s="8"/>
      <c r="ACC52" s="8"/>
      <c r="ACD52" s="8"/>
      <c r="ACE52" s="8"/>
      <c r="ACF52" s="8"/>
      <c r="ACG52" s="8"/>
      <c r="ACH52" s="8"/>
      <c r="ACI52" s="8"/>
      <c r="ACJ52" s="8"/>
      <c r="ACK52" s="8"/>
      <c r="ACL52" s="8"/>
      <c r="ACM52" s="8"/>
      <c r="ACN52" s="8"/>
      <c r="ACO52" s="8"/>
      <c r="ACP52" s="8"/>
      <c r="ACQ52" s="8"/>
      <c r="ACR52" s="8"/>
      <c r="ACS52" s="8"/>
      <c r="ACT52" s="8"/>
      <c r="ACU52" s="8"/>
      <c r="ACV52" s="8"/>
      <c r="ACW52" s="8"/>
      <c r="ACX52" s="8"/>
      <c r="ACY52" s="8"/>
      <c r="ACZ52" s="8"/>
      <c r="ADA52" s="8"/>
      <c r="ADB52" s="8"/>
      <c r="ADC52" s="8"/>
      <c r="ADD52" s="8"/>
      <c r="ADE52" s="8"/>
      <c r="ADF52" s="8"/>
      <c r="ADG52" s="8"/>
      <c r="ADH52" s="8"/>
      <c r="ADI52" s="8"/>
      <c r="ADJ52" s="8"/>
      <c r="ADK52" s="8"/>
      <c r="ADL52" s="8"/>
      <c r="ADM52" s="8"/>
      <c r="ADN52" s="8"/>
      <c r="ADO52" s="8"/>
      <c r="ADP52" s="8"/>
      <c r="ADQ52" s="8"/>
      <c r="ADR52" s="8"/>
      <c r="ADS52" s="8"/>
      <c r="ADT52" s="8"/>
      <c r="ADU52" s="8"/>
      <c r="ADV52" s="8"/>
      <c r="ADW52" s="8"/>
      <c r="ADX52" s="8"/>
      <c r="ADY52" s="8"/>
      <c r="ADZ52" s="8"/>
      <c r="AEA52" s="8"/>
      <c r="AEB52" s="8"/>
      <c r="AEC52" s="8"/>
      <c r="AED52" s="8"/>
      <c r="AEE52" s="8"/>
      <c r="AEF52" s="8"/>
      <c r="AEG52" s="8"/>
      <c r="AEH52" s="8"/>
      <c r="AEI52" s="8"/>
      <c r="AEJ52" s="8"/>
      <c r="AEK52" s="8"/>
      <c r="AEL52" s="8"/>
      <c r="AEM52" s="8"/>
      <c r="AEN52" s="8"/>
      <c r="AEO52" s="8"/>
      <c r="AEP52" s="8"/>
      <c r="AEQ52" s="8"/>
      <c r="AER52" s="8"/>
      <c r="AES52" s="8"/>
      <c r="AET52" s="8"/>
      <c r="AEU52" s="8"/>
      <c r="AEV52" s="8"/>
      <c r="AEW52" s="8"/>
      <c r="AEX52" s="8"/>
      <c r="AEY52" s="8"/>
      <c r="AEZ52" s="8"/>
      <c r="AFA52" s="8"/>
      <c r="AFB52" s="8"/>
      <c r="AFC52" s="8"/>
      <c r="AFD52" s="8"/>
      <c r="AFE52" s="8"/>
      <c r="AFF52" s="8"/>
      <c r="AFG52" s="8"/>
      <c r="AFH52" s="8"/>
      <c r="AFI52" s="8"/>
      <c r="AFJ52" s="8"/>
      <c r="AFK52" s="8"/>
      <c r="AFL52" s="8"/>
      <c r="AFM52" s="8"/>
      <c r="AFN52" s="8"/>
      <c r="AFO52" s="8"/>
      <c r="AFP52" s="8"/>
      <c r="AFQ52" s="8"/>
      <c r="AFR52" s="8"/>
      <c r="AFS52" s="8"/>
      <c r="AFT52" s="8"/>
      <c r="AFU52" s="8"/>
      <c r="AFV52" s="8"/>
      <c r="AFW52" s="8"/>
      <c r="AFX52" s="8"/>
      <c r="AFY52" s="8"/>
      <c r="AFZ52" s="8"/>
      <c r="AGA52" s="8"/>
      <c r="AGB52" s="8"/>
      <c r="AGC52" s="8"/>
      <c r="AGD52" s="8"/>
      <c r="AGE52" s="8"/>
      <c r="AGF52" s="8"/>
      <c r="AGG52" s="8"/>
      <c r="AGH52" s="8"/>
      <c r="AGI52" s="8"/>
      <c r="AGJ52" s="8"/>
      <c r="AGK52" s="8"/>
      <c r="AGL52" s="8"/>
      <c r="AGM52" s="8"/>
      <c r="AGN52" s="8"/>
      <c r="AGO52" s="8"/>
      <c r="AGP52" s="8"/>
      <c r="AGQ52" s="8"/>
      <c r="AGR52" s="8"/>
      <c r="AGS52" s="8"/>
      <c r="AGT52" s="8"/>
      <c r="AGU52" s="8"/>
      <c r="AGV52" s="8"/>
      <c r="AGW52" s="8"/>
      <c r="AGX52" s="8"/>
      <c r="AGY52" s="8"/>
      <c r="AGZ52" s="8"/>
      <c r="AHA52" s="8"/>
      <c r="AHB52" s="8"/>
      <c r="AHC52" s="8"/>
      <c r="AHD52" s="8"/>
      <c r="AHE52" s="8"/>
      <c r="AHF52" s="8"/>
      <c r="AHG52" s="8"/>
      <c r="AHH52" s="8"/>
      <c r="AHI52" s="8"/>
      <c r="AHJ52" s="8"/>
      <c r="AHK52" s="8"/>
      <c r="AHL52" s="8"/>
      <c r="AHM52" s="8"/>
      <c r="AHN52" s="8"/>
      <c r="AHO52" s="8"/>
      <c r="AHP52" s="8"/>
      <c r="AHQ52" s="8"/>
      <c r="AHR52" s="8"/>
      <c r="AHS52" s="8"/>
      <c r="AHT52" s="8"/>
      <c r="AHU52" s="8"/>
      <c r="AHV52" s="8"/>
      <c r="AHW52" s="8"/>
      <c r="AHX52" s="8"/>
      <c r="AHY52" s="8"/>
      <c r="AHZ52" s="8"/>
      <c r="AIA52" s="8"/>
      <c r="AIB52" s="8"/>
      <c r="AIC52" s="8"/>
      <c r="AID52" s="8"/>
      <c r="AIE52" s="8"/>
      <c r="AIF52" s="8"/>
      <c r="AIG52" s="8"/>
      <c r="AIH52" s="8"/>
      <c r="AII52" s="8"/>
      <c r="AIJ52" s="8"/>
      <c r="AIK52" s="8"/>
      <c r="AIL52" s="8"/>
      <c r="AIM52" s="8"/>
      <c r="AIN52" s="8"/>
      <c r="AIO52" s="8"/>
      <c r="AIP52" s="8"/>
      <c r="AIQ52" s="8"/>
      <c r="AIR52" s="8"/>
      <c r="AIS52" s="8"/>
      <c r="AIT52" s="8"/>
      <c r="AIU52" s="8"/>
      <c r="AIV52" s="8"/>
      <c r="AIW52" s="8"/>
      <c r="AIX52" s="8"/>
      <c r="AIY52" s="8"/>
      <c r="AIZ52" s="8"/>
      <c r="AJA52" s="8"/>
      <c r="AJB52" s="8"/>
      <c r="AJC52" s="8"/>
      <c r="AJD52" s="8"/>
      <c r="AJE52" s="8"/>
      <c r="AJF52" s="8"/>
      <c r="AJG52" s="8"/>
      <c r="AJH52" s="8"/>
      <c r="AJI52" s="8"/>
      <c r="AJJ52" s="8"/>
      <c r="AJK52" s="8"/>
      <c r="AJL52" s="8"/>
      <c r="AJM52" s="8"/>
      <c r="AJN52" s="8"/>
      <c r="AJO52" s="8"/>
      <c r="AJP52" s="8"/>
      <c r="AJQ52" s="8"/>
      <c r="AJR52" s="8"/>
      <c r="AJS52" s="8"/>
      <c r="AJT52" s="8"/>
      <c r="AJU52" s="8"/>
      <c r="AJV52" s="8"/>
      <c r="AJW52" s="8"/>
      <c r="AJX52" s="8"/>
      <c r="AJY52" s="8"/>
      <c r="AJZ52" s="8"/>
      <c r="AKA52" s="8"/>
      <c r="AKB52" s="8"/>
      <c r="AKC52" s="8"/>
      <c r="AKD52" s="8"/>
      <c r="AKE52" s="8"/>
      <c r="AKF52" s="8"/>
      <c r="AKG52" s="8"/>
      <c r="AKH52" s="8"/>
      <c r="AKI52" s="8"/>
      <c r="AKJ52" s="8"/>
      <c r="AKK52" s="8"/>
      <c r="AKL52" s="8"/>
      <c r="AKM52" s="8"/>
      <c r="AKN52" s="8"/>
      <c r="AKO52" s="8"/>
      <c r="AKP52" s="8"/>
      <c r="AKQ52" s="8"/>
      <c r="AKR52" s="8"/>
      <c r="AKS52" s="8"/>
      <c r="AKT52" s="8"/>
      <c r="AKU52" s="8"/>
      <c r="AKV52" s="8"/>
      <c r="AKW52" s="8"/>
      <c r="AKX52" s="8"/>
      <c r="AKY52" s="8"/>
      <c r="AKZ52" s="8"/>
      <c r="ALA52" s="8"/>
      <c r="ALB52" s="8"/>
      <c r="ALC52" s="8"/>
      <c r="ALD52" s="8"/>
      <c r="ALE52" s="8"/>
      <c r="ALF52" s="8"/>
      <c r="ALG52" s="8"/>
      <c r="ALH52" s="8"/>
      <c r="ALI52" s="8"/>
      <c r="ALJ52" s="8"/>
      <c r="ALK52" s="8"/>
      <c r="ALL52" s="8"/>
      <c r="ALM52" s="8"/>
      <c r="ALN52" s="8"/>
      <c r="ALO52" s="8"/>
      <c r="ALP52" s="8"/>
      <c r="ALQ52" s="8"/>
      <c r="ALR52" s="8"/>
      <c r="ALS52" s="8"/>
      <c r="ALT52" s="8"/>
      <c r="ALU52" s="8"/>
      <c r="ALV52" s="8"/>
      <c r="ALW52" s="8"/>
      <c r="ALX52" s="8"/>
      <c r="ALY52" s="8"/>
      <c r="ALZ52" s="8"/>
      <c r="AMA52" s="8"/>
      <c r="AMB52" s="8"/>
      <c r="AMC52" s="8"/>
      <c r="AMD52" s="8"/>
      <c r="AME52" s="8"/>
      <c r="AMF52" s="8"/>
      <c r="AMG52" s="8"/>
      <c r="AMH52" s="8"/>
      <c r="AMI52" s="8"/>
      <c r="AMJ52" s="8"/>
      <c r="AMK52" s="8"/>
    </row>
    <row r="53" spans="1:1025" x14ac:dyDescent="0.2">
      <c r="A53" s="179" t="s">
        <v>253</v>
      </c>
      <c r="B53" s="62" t="s">
        <v>244</v>
      </c>
      <c r="C53" s="63" t="s">
        <v>30</v>
      </c>
      <c r="D53" s="177">
        <v>16</v>
      </c>
      <c r="E53" s="175"/>
      <c r="F53" s="173">
        <v>19.09</v>
      </c>
      <c r="G53" s="64">
        <v>7.51</v>
      </c>
      <c r="H53" s="65">
        <v>26.6</v>
      </c>
      <c r="I53" s="66"/>
      <c r="J53" s="67">
        <f t="shared" si="47"/>
        <v>305.44</v>
      </c>
      <c r="K53" s="68">
        <f t="shared" si="48"/>
        <v>120.16</v>
      </c>
      <c r="L53" s="65">
        <f t="shared" si="49"/>
        <v>425.6</v>
      </c>
      <c r="M53" s="69"/>
      <c r="N53" s="70">
        <f t="shared" si="50"/>
        <v>103.49151841292586</v>
      </c>
      <c r="O53" s="66"/>
      <c r="P53" s="71">
        <f t="shared" si="51"/>
        <v>379.71267242491558</v>
      </c>
      <c r="Q53" s="65">
        <f t="shared" si="52"/>
        <v>529.09151841292589</v>
      </c>
    </row>
    <row r="54" spans="1:1025" s="61" customFormat="1" ht="12.75" x14ac:dyDescent="0.2">
      <c r="A54" s="178">
        <v>6</v>
      </c>
      <c r="B54" s="53" t="s">
        <v>268</v>
      </c>
      <c r="C54" s="53"/>
      <c r="D54" s="176"/>
      <c r="E54" s="174"/>
      <c r="F54" s="172">
        <f>SUM(Q55:Q55)</f>
        <v>2068.4457476172506</v>
      </c>
      <c r="G54" s="53"/>
      <c r="H54" s="54"/>
      <c r="I54" s="55"/>
      <c r="J54" s="56"/>
      <c r="K54" s="57"/>
      <c r="L54" s="54"/>
      <c r="M54" s="58"/>
      <c r="N54" s="59"/>
      <c r="O54" s="55"/>
      <c r="P54" s="60"/>
      <c r="Q54" s="54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</row>
    <row r="55" spans="1:1025" x14ac:dyDescent="0.2">
      <c r="A55" s="179" t="s">
        <v>115</v>
      </c>
      <c r="B55" s="62" t="s">
        <v>269</v>
      </c>
      <c r="C55" s="63" t="s">
        <v>33</v>
      </c>
      <c r="D55" s="177">
        <v>862.1</v>
      </c>
      <c r="E55" s="175"/>
      <c r="F55" s="173">
        <v>1.2</v>
      </c>
      <c r="G55" s="64">
        <v>0.73</v>
      </c>
      <c r="H55" s="65">
        <v>1.93</v>
      </c>
      <c r="I55" s="66"/>
      <c r="J55" s="67">
        <f>F55*D55</f>
        <v>1034.52</v>
      </c>
      <c r="K55" s="68">
        <f>G55*D55</f>
        <v>629.33299999999997</v>
      </c>
      <c r="L55" s="65">
        <f>K55+J55</f>
        <v>1663.8530000000001</v>
      </c>
      <c r="M55" s="69"/>
      <c r="N55" s="70">
        <f>Q$3*L55</f>
        <v>404.59274761725072</v>
      </c>
      <c r="O55" s="66"/>
      <c r="P55" s="71">
        <f>J55*(1+Q$3)</f>
        <v>1286.0802575858554</v>
      </c>
      <c r="Q55" s="65">
        <f>L55*(1+Q$3)</f>
        <v>2068.4457476172506</v>
      </c>
    </row>
    <row r="56" spans="1:1025" s="83" customFormat="1" ht="12.75" x14ac:dyDescent="0.2">
      <c r="A56" s="72"/>
      <c r="B56" s="73" t="s">
        <v>99</v>
      </c>
      <c r="C56" s="73"/>
      <c r="D56" s="74"/>
      <c r="E56" s="75"/>
      <c r="F56" s="76"/>
      <c r="G56" s="77"/>
      <c r="H56" s="78"/>
      <c r="I56" s="75"/>
      <c r="J56" s="76">
        <f>SUM(J15:J55)</f>
        <v>70692.809699999998</v>
      </c>
      <c r="K56" s="79">
        <f>SUM(K15:K55)</f>
        <v>193644.04650000003</v>
      </c>
      <c r="L56" s="80">
        <f>SUM(L15:L55)</f>
        <v>264336.85619999998</v>
      </c>
      <c r="M56" s="81"/>
      <c r="N56" s="82">
        <f>SUM(N15:N55)</f>
        <v>64277.778713903266</v>
      </c>
      <c r="O56" s="81"/>
      <c r="P56" s="76">
        <f>SUM(P15:P55)</f>
        <v>87882.908893442247</v>
      </c>
      <c r="Q56" s="80">
        <f>SUM(Q15:Q55)</f>
        <v>328614.63491390325</v>
      </c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</row>
    <row r="57" spans="1:1025" x14ac:dyDescent="0.2">
      <c r="F57" s="8"/>
      <c r="G57" s="85"/>
      <c r="J57" s="8"/>
      <c r="K57" s="85"/>
    </row>
    <row r="58" spans="1:1025" ht="24.75" customHeight="1" x14ac:dyDescent="0.2">
      <c r="B58" s="237" t="s">
        <v>100</v>
      </c>
      <c r="C58" s="237"/>
      <c r="D58" s="237"/>
      <c r="E58" s="237"/>
      <c r="F58" s="237"/>
      <c r="G58" s="237"/>
      <c r="H58" s="237"/>
      <c r="I58" s="237"/>
      <c r="J58" s="237"/>
      <c r="K58" s="237"/>
      <c r="L58" s="237"/>
      <c r="M58" s="237"/>
      <c r="N58" s="237"/>
      <c r="O58" s="237"/>
      <c r="P58" s="237"/>
      <c r="Q58" s="237"/>
    </row>
    <row r="59" spans="1:1025" x14ac:dyDescent="0.2">
      <c r="F59" s="8"/>
      <c r="G59" s="85"/>
      <c r="J59" s="8"/>
      <c r="K59" s="85"/>
      <c r="P59" s="238" t="s">
        <v>261</v>
      </c>
      <c r="Q59" s="238"/>
    </row>
    <row r="60" spans="1:1025" x14ac:dyDescent="0.2">
      <c r="F60" s="8"/>
      <c r="G60" s="85"/>
      <c r="J60" s="8"/>
      <c r="K60" s="85"/>
      <c r="Q60" s="86"/>
    </row>
    <row r="61" spans="1:1025" x14ac:dyDescent="0.2">
      <c r="F61" s="87"/>
      <c r="G61" s="85"/>
      <c r="J61" s="87"/>
      <c r="K61" s="85"/>
      <c r="N61" s="88" t="s">
        <v>101</v>
      </c>
    </row>
    <row r="62" spans="1:1025" x14ac:dyDescent="0.2">
      <c r="F62" s="85"/>
      <c r="G62" s="85"/>
      <c r="J62" s="85"/>
      <c r="K62" s="85"/>
      <c r="N62" s="89" t="s">
        <v>103</v>
      </c>
    </row>
    <row r="63" spans="1:1025" x14ac:dyDescent="0.2">
      <c r="F63" s="90"/>
      <c r="G63" s="90"/>
      <c r="H63" s="85"/>
      <c r="I63" s="85"/>
      <c r="J63" s="90"/>
      <c r="K63" s="90"/>
      <c r="L63" s="85"/>
      <c r="M63" s="87"/>
      <c r="N63" s="89" t="s">
        <v>102</v>
      </c>
      <c r="O63" s="85"/>
    </row>
    <row r="64" spans="1:1025" x14ac:dyDescent="0.2">
      <c r="F64" s="91"/>
      <c r="G64" s="90"/>
      <c r="H64" s="85"/>
      <c r="I64" s="85"/>
      <c r="J64" s="91"/>
      <c r="K64" s="90"/>
      <c r="L64" s="85"/>
      <c r="M64" s="85"/>
      <c r="N64" s="89" t="s">
        <v>104</v>
      </c>
      <c r="O64" s="92"/>
    </row>
    <row r="65" spans="8:16" x14ac:dyDescent="0.2">
      <c r="H65" s="85"/>
      <c r="I65" s="85"/>
      <c r="L65" s="85"/>
      <c r="M65" s="85"/>
      <c r="O65" s="93"/>
    </row>
    <row r="66" spans="8:16" x14ac:dyDescent="0.2">
      <c r="H66" s="90"/>
      <c r="I66" s="94"/>
      <c r="L66" s="90"/>
      <c r="M66" s="94"/>
      <c r="O66" s="93"/>
      <c r="P66" s="91"/>
    </row>
  </sheetData>
  <mergeCells count="5">
    <mergeCell ref="F12:H12"/>
    <mergeCell ref="P12:Q12"/>
    <mergeCell ref="B58:Q58"/>
    <mergeCell ref="P59:Q59"/>
    <mergeCell ref="J12:L12"/>
  </mergeCells>
  <phoneticPr fontId="14" type="noConversion"/>
  <pageMargins left="0.51181102362204722" right="0.51181102362204722" top="0.78740157480314965" bottom="0.78740157480314965" header="0.31496062992125984" footer="0.31496062992125984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92DAA-A703-4EA0-9364-FD42AB4164D7}">
  <dimension ref="A1:ALZ67"/>
  <sheetViews>
    <sheetView zoomScale="90" zoomScaleNormal="90" workbookViewId="0">
      <selection sqref="A1:I64"/>
    </sheetView>
  </sheetViews>
  <sheetFormatPr defaultColWidth="9" defaultRowHeight="14.25" x14ac:dyDescent="0.2"/>
  <cols>
    <col min="1" max="1" width="9" style="8"/>
    <col min="2" max="2" width="63.625" style="8" bestFit="1" customWidth="1"/>
    <col min="3" max="3" width="18.125" style="84" bestFit="1" customWidth="1"/>
    <col min="4" max="4" width="1.625" style="75" customWidth="1"/>
    <col min="5" max="5" width="14.375" style="75" customWidth="1"/>
    <col min="6" max="6" width="20.75" style="75" customWidth="1"/>
    <col min="7" max="7" width="1.625" style="75" customWidth="1"/>
    <col min="8" max="9" width="12.875" style="8" customWidth="1"/>
    <col min="10" max="1014" width="9" style="8"/>
    <col min="1015" max="16384" width="9" style="95"/>
  </cols>
  <sheetData>
    <row r="1" spans="1:40" x14ac:dyDescent="0.2">
      <c r="A1" s="2"/>
      <c r="B1" s="3"/>
      <c r="C1" s="5"/>
      <c r="D1" s="6"/>
      <c r="E1" s="6"/>
      <c r="F1" s="6"/>
      <c r="G1" s="6"/>
    </row>
    <row r="2" spans="1:40" x14ac:dyDescent="0.2">
      <c r="A2" s="7"/>
      <c r="B2" s="10"/>
      <c r="C2" s="12"/>
      <c r="D2" s="13"/>
      <c r="E2" s="13"/>
      <c r="F2" s="13"/>
      <c r="G2" s="13"/>
    </row>
    <row r="3" spans="1:40" ht="19.5" x14ac:dyDescent="0.25">
      <c r="A3" s="7"/>
      <c r="B3" s="18" t="s">
        <v>82</v>
      </c>
      <c r="C3" s="12"/>
      <c r="D3" s="13"/>
      <c r="E3" s="13"/>
      <c r="F3" s="13"/>
      <c r="G3" s="13"/>
    </row>
    <row r="4" spans="1:40" x14ac:dyDescent="0.2">
      <c r="A4" s="7"/>
      <c r="B4" s="20" t="s">
        <v>84</v>
      </c>
      <c r="C4" s="12"/>
      <c r="D4" s="13"/>
      <c r="E4" s="13"/>
      <c r="F4" s="13"/>
      <c r="G4" s="13"/>
    </row>
    <row r="5" spans="1:40" x14ac:dyDescent="0.2">
      <c r="A5" s="7"/>
      <c r="B5" s="10"/>
      <c r="C5" s="12"/>
      <c r="D5" s="13"/>
      <c r="E5" s="13"/>
      <c r="F5" s="13"/>
      <c r="G5" s="13"/>
    </row>
    <row r="6" spans="1:40" x14ac:dyDescent="0.2">
      <c r="A6" s="7"/>
      <c r="C6" s="12"/>
      <c r="D6" s="13"/>
      <c r="E6" s="13"/>
      <c r="F6" s="13"/>
      <c r="G6" s="13"/>
    </row>
    <row r="7" spans="1:40" ht="15" thickBot="1" x14ac:dyDescent="0.25">
      <c r="A7" s="7"/>
      <c r="C7" s="12"/>
      <c r="D7" s="13"/>
      <c r="E7" s="13"/>
      <c r="F7" s="13"/>
      <c r="G7" s="13"/>
    </row>
    <row r="8" spans="1:40" ht="19.5" thickTop="1" thickBot="1" x14ac:dyDescent="0.3">
      <c r="A8" s="29"/>
      <c r="B8" s="30" t="s">
        <v>88</v>
      </c>
      <c r="C8" s="32"/>
      <c r="D8" s="33"/>
      <c r="E8" s="33"/>
      <c r="F8" s="33"/>
      <c r="G8" s="33"/>
      <c r="H8" s="33"/>
      <c r="I8" s="33"/>
    </row>
    <row r="9" spans="1:40" ht="15" thickTop="1" x14ac:dyDescent="0.2">
      <c r="A9" s="7"/>
      <c r="B9" s="34" t="s">
        <v>274</v>
      </c>
      <c r="C9" s="12"/>
      <c r="D9" s="13"/>
      <c r="E9" s="13"/>
      <c r="F9" s="13"/>
      <c r="G9" s="13"/>
    </row>
    <row r="10" spans="1:40" x14ac:dyDescent="0.2">
      <c r="A10" s="7"/>
      <c r="B10" s="34" t="s">
        <v>183</v>
      </c>
      <c r="C10" s="12"/>
      <c r="D10" s="13"/>
      <c r="E10" s="13"/>
      <c r="F10" s="13"/>
      <c r="G10" s="13"/>
    </row>
    <row r="11" spans="1:40" x14ac:dyDescent="0.2">
      <c r="A11" s="7"/>
      <c r="B11" s="11"/>
      <c r="C11" s="12"/>
      <c r="D11" s="13"/>
      <c r="E11" s="13"/>
      <c r="F11" s="13"/>
      <c r="G11" s="13"/>
    </row>
    <row r="12" spans="1:40" s="40" customFormat="1" ht="12.75" customHeight="1" x14ac:dyDescent="0.2">
      <c r="A12" s="35" t="s">
        <v>89</v>
      </c>
      <c r="B12" s="36" t="s">
        <v>90</v>
      </c>
      <c r="C12" s="171" t="s">
        <v>191</v>
      </c>
      <c r="D12" s="38"/>
      <c r="E12" s="240" t="s">
        <v>272</v>
      </c>
      <c r="F12" s="240"/>
      <c r="G12" s="38"/>
      <c r="H12" s="240" t="s">
        <v>273</v>
      </c>
      <c r="I12" s="240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</row>
    <row r="13" spans="1:40" s="52" customFormat="1" ht="12.75" x14ac:dyDescent="0.2">
      <c r="A13" s="41"/>
      <c r="B13" s="42"/>
      <c r="C13" s="44"/>
      <c r="D13" s="45"/>
      <c r="E13" s="163" t="s">
        <v>192</v>
      </c>
      <c r="F13" s="164" t="s">
        <v>193</v>
      </c>
      <c r="G13" s="38"/>
      <c r="H13" s="163" t="s">
        <v>192</v>
      </c>
      <c r="I13" s="164" t="s">
        <v>193</v>
      </c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</row>
    <row r="14" spans="1:40" s="61" customFormat="1" ht="12.75" x14ac:dyDescent="0.2">
      <c r="A14" s="53" t="s">
        <v>18</v>
      </c>
      <c r="B14" s="53" t="s">
        <v>19</v>
      </c>
      <c r="C14" s="180">
        <f>'Planilha Orçamentária'!F14</f>
        <v>10691.775983597896</v>
      </c>
      <c r="D14" s="174"/>
      <c r="E14" s="183">
        <f>F14/C14</f>
        <v>1</v>
      </c>
      <c r="F14" s="182">
        <f>SUM(F15:F18)</f>
        <v>10691.775983597896</v>
      </c>
      <c r="G14" s="55"/>
      <c r="H14" s="185"/>
      <c r="I14" s="188"/>
      <c r="J14" s="8"/>
      <c r="K14" s="170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</row>
    <row r="15" spans="1:40" x14ac:dyDescent="0.2">
      <c r="A15" s="62" t="s">
        <v>20</v>
      </c>
      <c r="B15" s="62" t="s">
        <v>201</v>
      </c>
      <c r="C15" s="181">
        <f>'Planilha Orçamentária'!Q15</f>
        <v>3180.4914447304072</v>
      </c>
      <c r="D15" s="175"/>
      <c r="E15" s="184">
        <v>1</v>
      </c>
      <c r="F15" s="181">
        <f>C15*$E15</f>
        <v>3180.4914447304072</v>
      </c>
      <c r="G15" s="66"/>
      <c r="H15" s="187"/>
      <c r="I15" s="181"/>
    </row>
    <row r="16" spans="1:40" x14ac:dyDescent="0.2">
      <c r="A16" s="62" t="s">
        <v>24</v>
      </c>
      <c r="B16" s="62" t="s">
        <v>202</v>
      </c>
      <c r="C16" s="181">
        <f>'Planilha Orçamentária'!Q16</f>
        <v>6619.0268896416674</v>
      </c>
      <c r="D16" s="175"/>
      <c r="E16" s="184">
        <v>1</v>
      </c>
      <c r="F16" s="181">
        <f>C16*$E16</f>
        <v>6619.0268896416674</v>
      </c>
      <c r="G16" s="66"/>
      <c r="H16" s="184"/>
      <c r="I16" s="181"/>
    </row>
    <row r="17" spans="1:40" ht="25.5" x14ac:dyDescent="0.2">
      <c r="A17" s="62" t="s">
        <v>105</v>
      </c>
      <c r="B17" s="62" t="s">
        <v>204</v>
      </c>
      <c r="C17" s="181">
        <f>'Planilha Orçamentária'!Q17</f>
        <v>575.75997612256219</v>
      </c>
      <c r="D17" s="175"/>
      <c r="E17" s="184">
        <v>1</v>
      </c>
      <c r="F17" s="181">
        <f t="shared" ref="F17:F18" si="0">C17*E17</f>
        <v>575.75997612256219</v>
      </c>
      <c r="G17" s="66"/>
      <c r="H17" s="184"/>
      <c r="I17" s="181"/>
    </row>
    <row r="18" spans="1:40" x14ac:dyDescent="0.2">
      <c r="A18" s="62" t="s">
        <v>106</v>
      </c>
      <c r="B18" s="62" t="s">
        <v>36</v>
      </c>
      <c r="C18" s="181">
        <f>'Planilha Orçamentária'!Q18</f>
        <v>316.49767310325842</v>
      </c>
      <c r="D18" s="175"/>
      <c r="E18" s="184">
        <v>1</v>
      </c>
      <c r="F18" s="181">
        <f t="shared" si="0"/>
        <v>316.49767310325842</v>
      </c>
      <c r="G18" s="66"/>
      <c r="H18" s="184"/>
      <c r="I18" s="181"/>
    </row>
    <row r="19" spans="1:40" s="61" customFormat="1" ht="12.75" x14ac:dyDescent="0.2">
      <c r="A19" s="53" t="s">
        <v>38</v>
      </c>
      <c r="B19" s="53" t="s">
        <v>39</v>
      </c>
      <c r="C19" s="180">
        <f>'Planilha Orçamentária'!F19</f>
        <v>36354.427709595599</v>
      </c>
      <c r="D19" s="174"/>
      <c r="E19" s="183">
        <f>F19/C19</f>
        <v>1</v>
      </c>
      <c r="F19" s="182">
        <f>SUM(F20:F29)</f>
        <v>36354.427709595599</v>
      </c>
      <c r="G19" s="55"/>
      <c r="H19" s="186"/>
      <c r="I19" s="182"/>
      <c r="J19" s="8"/>
      <c r="K19" s="170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</row>
    <row r="20" spans="1:40" ht="25.5" x14ac:dyDescent="0.2">
      <c r="A20" s="62" t="s">
        <v>40</v>
      </c>
      <c r="B20" s="62" t="s">
        <v>205</v>
      </c>
      <c r="C20" s="181">
        <f>'Planilha Orçamentária'!Q20</f>
        <v>1985.4121933460192</v>
      </c>
      <c r="D20" s="175"/>
      <c r="E20" s="184">
        <v>1</v>
      </c>
      <c r="F20" s="181">
        <f>C20*E20</f>
        <v>1985.4121933460192</v>
      </c>
      <c r="G20" s="66"/>
      <c r="H20" s="184"/>
      <c r="I20" s="181"/>
    </row>
    <row r="21" spans="1:40" ht="25.5" x14ac:dyDescent="0.2">
      <c r="A21" s="62" t="s">
        <v>41</v>
      </c>
      <c r="B21" s="62" t="s">
        <v>206</v>
      </c>
      <c r="C21" s="181">
        <f>'Planilha Orçamentária'!Q21</f>
        <v>9668.5303913135594</v>
      </c>
      <c r="D21" s="175"/>
      <c r="E21" s="184">
        <v>1</v>
      </c>
      <c r="F21" s="181">
        <f t="shared" ref="F21:F29" si="1">C21*E21</f>
        <v>9668.5303913135594</v>
      </c>
      <c r="G21" s="66"/>
      <c r="H21" s="184"/>
      <c r="I21" s="181"/>
    </row>
    <row r="22" spans="1:40" ht="25.5" x14ac:dyDescent="0.2">
      <c r="A22" s="62" t="s">
        <v>107</v>
      </c>
      <c r="B22" s="62" t="s">
        <v>207</v>
      </c>
      <c r="C22" s="181">
        <f>'Planilha Orçamentária'!Q22</f>
        <v>774.05691330639308</v>
      </c>
      <c r="D22" s="175"/>
      <c r="E22" s="184">
        <v>1</v>
      </c>
      <c r="F22" s="181">
        <f t="shared" si="1"/>
        <v>774.05691330639308</v>
      </c>
      <c r="G22" s="66"/>
      <c r="H22" s="184"/>
      <c r="I22" s="181"/>
    </row>
    <row r="23" spans="1:40" ht="25.5" x14ac:dyDescent="0.2">
      <c r="A23" s="62" t="s">
        <v>108</v>
      </c>
      <c r="B23" s="62" t="s">
        <v>208</v>
      </c>
      <c r="C23" s="181">
        <f>'Planilha Orçamentária'!Q23</f>
        <v>9804.9544513638884</v>
      </c>
      <c r="D23" s="175"/>
      <c r="E23" s="184">
        <v>1</v>
      </c>
      <c r="F23" s="181">
        <f t="shared" si="1"/>
        <v>9804.9544513638884</v>
      </c>
      <c r="G23" s="66"/>
      <c r="H23" s="184"/>
      <c r="I23" s="181"/>
    </row>
    <row r="24" spans="1:40" ht="25.5" x14ac:dyDescent="0.2">
      <c r="A24" s="62" t="s">
        <v>109</v>
      </c>
      <c r="B24" s="62" t="s">
        <v>215</v>
      </c>
      <c r="C24" s="181">
        <f>'Planilha Orçamentária'!Q24</f>
        <v>185.53011796979573</v>
      </c>
      <c r="D24" s="175"/>
      <c r="E24" s="184">
        <v>1</v>
      </c>
      <c r="F24" s="181">
        <f t="shared" si="1"/>
        <v>185.53011796979573</v>
      </c>
      <c r="G24" s="66"/>
      <c r="H24" s="184"/>
      <c r="I24" s="181"/>
    </row>
    <row r="25" spans="1:40" ht="25.5" x14ac:dyDescent="0.2">
      <c r="A25" s="62" t="s">
        <v>110</v>
      </c>
      <c r="B25" s="62" t="s">
        <v>216</v>
      </c>
      <c r="C25" s="181">
        <f>'Planilha Orçamentária'!Q25</f>
        <v>532.32375043330558</v>
      </c>
      <c r="D25" s="175"/>
      <c r="E25" s="184">
        <v>1</v>
      </c>
      <c r="F25" s="181">
        <f t="shared" si="1"/>
        <v>532.32375043330558</v>
      </c>
      <c r="G25" s="66"/>
      <c r="H25" s="184"/>
      <c r="I25" s="181"/>
    </row>
    <row r="26" spans="1:40" x14ac:dyDescent="0.2">
      <c r="A26" s="62" t="s">
        <v>111</v>
      </c>
      <c r="B26" s="62" t="s">
        <v>211</v>
      </c>
      <c r="C26" s="181">
        <f>'Planilha Orçamentária'!Q26</f>
        <v>543.98464902990634</v>
      </c>
      <c r="D26" s="175"/>
      <c r="E26" s="184">
        <v>1</v>
      </c>
      <c r="F26" s="181">
        <f t="shared" si="1"/>
        <v>543.98464902990634</v>
      </c>
      <c r="G26" s="66"/>
      <c r="H26" s="184"/>
      <c r="I26" s="181"/>
    </row>
    <row r="27" spans="1:40" x14ac:dyDescent="0.2">
      <c r="A27" s="62" t="s">
        <v>112</v>
      </c>
      <c r="B27" s="62" t="s">
        <v>212</v>
      </c>
      <c r="C27" s="181">
        <f>'Planilha Orçamentária'!Q27</f>
        <v>1134.2399425977098</v>
      </c>
      <c r="D27" s="175"/>
      <c r="E27" s="184">
        <v>1</v>
      </c>
      <c r="F27" s="181">
        <f t="shared" si="1"/>
        <v>1134.2399425977098</v>
      </c>
      <c r="G27" s="66"/>
      <c r="H27" s="184"/>
      <c r="I27" s="181"/>
    </row>
    <row r="28" spans="1:40" x14ac:dyDescent="0.2">
      <c r="A28" s="62" t="s">
        <v>113</v>
      </c>
      <c r="B28" s="62" t="s">
        <v>217</v>
      </c>
      <c r="C28" s="181">
        <f>'Planilha Orçamentária'!Q28</f>
        <v>24.118666702841104</v>
      </c>
      <c r="D28" s="175"/>
      <c r="E28" s="184">
        <v>1</v>
      </c>
      <c r="F28" s="181">
        <f t="shared" si="1"/>
        <v>24.118666702841104</v>
      </c>
      <c r="G28" s="66"/>
      <c r="H28" s="184"/>
      <c r="I28" s="181"/>
    </row>
    <row r="29" spans="1:40" ht="25.5" x14ac:dyDescent="0.2">
      <c r="A29" s="62" t="s">
        <v>114</v>
      </c>
      <c r="B29" s="62" t="s">
        <v>214</v>
      </c>
      <c r="C29" s="181">
        <f>'Planilha Orçamentária'!Q29</f>
        <v>11701.276633532181</v>
      </c>
      <c r="D29" s="175"/>
      <c r="E29" s="184">
        <v>1</v>
      </c>
      <c r="F29" s="181">
        <f t="shared" si="1"/>
        <v>11701.276633532181</v>
      </c>
      <c r="G29" s="66"/>
      <c r="H29" s="184"/>
      <c r="I29" s="181"/>
    </row>
    <row r="30" spans="1:40" s="61" customFormat="1" ht="12.75" x14ac:dyDescent="0.2">
      <c r="A30" s="53" t="s">
        <v>52</v>
      </c>
      <c r="B30" s="53" t="s">
        <v>198</v>
      </c>
      <c r="C30" s="180">
        <f>'Planilha Orçamentária'!F30</f>
        <v>22967.444986158171</v>
      </c>
      <c r="D30" s="174"/>
      <c r="E30" s="183">
        <f>F30/C30</f>
        <v>1</v>
      </c>
      <c r="F30" s="182">
        <f>SUM(F31:F35)</f>
        <v>22967.444986158171</v>
      </c>
      <c r="G30" s="55"/>
      <c r="H30" s="186"/>
      <c r="I30" s="182"/>
      <c r="J30" s="8"/>
      <c r="K30" s="170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</row>
    <row r="31" spans="1:40" x14ac:dyDescent="0.2">
      <c r="A31" s="62" t="s">
        <v>53</v>
      </c>
      <c r="B31" s="62" t="s">
        <v>218</v>
      </c>
      <c r="C31" s="181">
        <f>'Planilha Orçamentária'!Q31</f>
        <v>2289.9683852499847</v>
      </c>
      <c r="D31" s="175"/>
      <c r="E31" s="184">
        <v>1</v>
      </c>
      <c r="F31" s="181">
        <f>C31*E31</f>
        <v>2289.9683852499847</v>
      </c>
      <c r="G31" s="66"/>
      <c r="H31" s="184"/>
      <c r="I31" s="181"/>
    </row>
    <row r="32" spans="1:40" x14ac:dyDescent="0.2">
      <c r="A32" s="62" t="s">
        <v>54</v>
      </c>
      <c r="B32" s="62" t="s">
        <v>219</v>
      </c>
      <c r="C32" s="181">
        <f>'Planilha Orçamentária'!Q32</f>
        <v>2751.8642862915399</v>
      </c>
      <c r="D32" s="175"/>
      <c r="E32" s="184">
        <v>1</v>
      </c>
      <c r="F32" s="181">
        <f t="shared" ref="F32:F35" si="2">C32*E32</f>
        <v>2751.8642862915399</v>
      </c>
      <c r="G32" s="66"/>
      <c r="H32" s="184"/>
      <c r="I32" s="181"/>
    </row>
    <row r="33" spans="1:1014" ht="25.5" x14ac:dyDescent="0.2">
      <c r="A33" s="62" t="s">
        <v>55</v>
      </c>
      <c r="B33" s="62" t="s">
        <v>224</v>
      </c>
      <c r="C33" s="181">
        <f>'Planilha Orçamentária'!Q33</f>
        <v>4485.572005298216</v>
      </c>
      <c r="D33" s="175"/>
      <c r="E33" s="184">
        <v>1</v>
      </c>
      <c r="F33" s="181">
        <f t="shared" si="2"/>
        <v>4485.572005298216</v>
      </c>
      <c r="G33" s="66"/>
      <c r="H33" s="184"/>
      <c r="I33" s="181"/>
    </row>
    <row r="34" spans="1:1014" ht="25.5" x14ac:dyDescent="0.2">
      <c r="A34" s="62" t="s">
        <v>56</v>
      </c>
      <c r="B34" s="62" t="s">
        <v>225</v>
      </c>
      <c r="C34" s="181">
        <f>'Planilha Orçamentária'!Q34</f>
        <v>10961.331702435948</v>
      </c>
      <c r="D34" s="175"/>
      <c r="E34" s="184">
        <v>1</v>
      </c>
      <c r="F34" s="181">
        <f t="shared" si="2"/>
        <v>10961.331702435948</v>
      </c>
      <c r="G34" s="66"/>
      <c r="H34" s="184"/>
      <c r="I34" s="181"/>
    </row>
    <row r="35" spans="1:1014" ht="25.5" x14ac:dyDescent="0.2">
      <c r="A35" s="62" t="s">
        <v>57</v>
      </c>
      <c r="B35" s="62" t="s">
        <v>222</v>
      </c>
      <c r="C35" s="181">
        <f>'Planilha Orçamentária'!Q35</f>
        <v>2478.7086068824824</v>
      </c>
      <c r="D35" s="175"/>
      <c r="E35" s="184">
        <v>1</v>
      </c>
      <c r="F35" s="181">
        <f t="shared" si="2"/>
        <v>2478.7086068824824</v>
      </c>
      <c r="G35" s="66"/>
      <c r="H35" s="184"/>
      <c r="I35" s="181"/>
    </row>
    <row r="36" spans="1:1014" s="61" customFormat="1" ht="12.75" x14ac:dyDescent="0.2">
      <c r="A36" s="53" t="s">
        <v>58</v>
      </c>
      <c r="B36" s="53" t="s">
        <v>199</v>
      </c>
      <c r="C36" s="180">
        <f>'Planilha Orçamentária'!F36</f>
        <v>221141.76160541503</v>
      </c>
      <c r="D36" s="174"/>
      <c r="E36" s="183">
        <f>F36/C36</f>
        <v>1</v>
      </c>
      <c r="F36" s="182">
        <f>SUM(F37:F42)</f>
        <v>221141.76160541503</v>
      </c>
      <c r="G36" s="55"/>
      <c r="H36" s="186"/>
      <c r="I36" s="182"/>
      <c r="J36" s="8"/>
      <c r="K36" s="170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</row>
    <row r="37" spans="1:1014" ht="38.25" x14ac:dyDescent="0.2">
      <c r="A37" s="62" t="s">
        <v>59</v>
      </c>
      <c r="B37" s="62" t="s">
        <v>321</v>
      </c>
      <c r="C37" s="181">
        <f>'Planilha Orçamentária'!Q37</f>
        <v>46217.701820569666</v>
      </c>
      <c r="D37" s="175"/>
      <c r="E37" s="184">
        <v>1</v>
      </c>
      <c r="F37" s="181">
        <f>C37*E37</f>
        <v>46217.701820569666</v>
      </c>
      <c r="G37" s="66"/>
      <c r="H37" s="184"/>
      <c r="I37" s="181"/>
    </row>
    <row r="38" spans="1:1014" ht="38.25" x14ac:dyDescent="0.2">
      <c r="A38" s="62" t="s">
        <v>60</v>
      </c>
      <c r="B38" s="62" t="s">
        <v>322</v>
      </c>
      <c r="C38" s="181">
        <f>'Planilha Orçamentária'!Q38</f>
        <v>44180.086593762186</v>
      </c>
      <c r="D38" s="175"/>
      <c r="E38" s="184">
        <v>1</v>
      </c>
      <c r="F38" s="181">
        <f t="shared" ref="F38:F42" si="3">C38*E38</f>
        <v>44180.086593762186</v>
      </c>
      <c r="G38" s="66"/>
      <c r="H38" s="184"/>
      <c r="I38" s="181"/>
    </row>
    <row r="39" spans="1:1014" ht="38.25" x14ac:dyDescent="0.2">
      <c r="A39" s="62" t="s">
        <v>61</v>
      </c>
      <c r="B39" s="62" t="s">
        <v>267</v>
      </c>
      <c r="C39" s="181">
        <f>'Planilha Orçamentária'!Q39</f>
        <v>5780.6480618632522</v>
      </c>
      <c r="D39" s="175"/>
      <c r="E39" s="184">
        <v>1</v>
      </c>
      <c r="F39" s="181">
        <f t="shared" si="3"/>
        <v>5780.6480618632522</v>
      </c>
      <c r="G39" s="66"/>
      <c r="H39" s="184"/>
      <c r="I39" s="181"/>
    </row>
    <row r="40" spans="1:1014" ht="25.5" x14ac:dyDescent="0.2">
      <c r="A40" s="62" t="s">
        <v>62</v>
      </c>
      <c r="B40" s="62" t="s">
        <v>323</v>
      </c>
      <c r="C40" s="181">
        <f>'Planilha Orçamentária'!Q40</f>
        <v>110500.76759867127</v>
      </c>
      <c r="D40" s="175"/>
      <c r="E40" s="184">
        <v>1</v>
      </c>
      <c r="F40" s="181">
        <f t="shared" si="3"/>
        <v>110500.76759867127</v>
      </c>
      <c r="G40" s="66"/>
      <c r="H40" s="184"/>
      <c r="I40" s="181"/>
    </row>
    <row r="41" spans="1:1014" ht="25.5" x14ac:dyDescent="0.2">
      <c r="A41" s="62" t="s">
        <v>63</v>
      </c>
      <c r="B41" s="62" t="s">
        <v>324</v>
      </c>
      <c r="C41" s="181">
        <f>'Planilha Orçamentária'!Q41</f>
        <v>13534.906940699657</v>
      </c>
      <c r="D41" s="175"/>
      <c r="E41" s="184">
        <v>1</v>
      </c>
      <c r="F41" s="181">
        <f t="shared" si="3"/>
        <v>13534.906940699657</v>
      </c>
      <c r="G41" s="66"/>
      <c r="H41" s="184"/>
      <c r="I41" s="181"/>
    </row>
    <row r="42" spans="1:1014" ht="25.5" x14ac:dyDescent="0.2">
      <c r="A42" s="62" t="s">
        <v>64</v>
      </c>
      <c r="B42" s="62" t="s">
        <v>234</v>
      </c>
      <c r="C42" s="181">
        <f>'Planilha Orçamentária'!Q42</f>
        <v>927.6505898489786</v>
      </c>
      <c r="D42" s="175"/>
      <c r="E42" s="184">
        <v>1</v>
      </c>
      <c r="F42" s="181">
        <f t="shared" si="3"/>
        <v>927.6505898489786</v>
      </c>
      <c r="G42" s="66"/>
      <c r="H42" s="184"/>
      <c r="I42" s="181"/>
    </row>
    <row r="43" spans="1:1014" s="61" customFormat="1" ht="12.75" x14ac:dyDescent="0.2">
      <c r="A43" s="53" t="s">
        <v>65</v>
      </c>
      <c r="B43" s="53" t="s">
        <v>200</v>
      </c>
      <c r="C43" s="180">
        <f>'Planilha Orçamentária'!F43</f>
        <v>35390.778881519342</v>
      </c>
      <c r="D43" s="174"/>
      <c r="E43" s="183">
        <f>F43/C43</f>
        <v>1</v>
      </c>
      <c r="F43" s="182">
        <f>SUM(F44:F53)</f>
        <v>35390.778881519342</v>
      </c>
      <c r="G43" s="55"/>
      <c r="H43" s="186"/>
      <c r="I43" s="182"/>
      <c r="J43" s="8"/>
      <c r="K43" s="170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</row>
    <row r="44" spans="1:1014" ht="25.5" x14ac:dyDescent="0.2">
      <c r="A44" s="62" t="s">
        <v>66</v>
      </c>
      <c r="B44" s="62" t="s">
        <v>254</v>
      </c>
      <c r="C44" s="181">
        <f>'Planilha Orçamentária'!Q44</f>
        <v>13177.974045021445</v>
      </c>
      <c r="D44" s="175"/>
      <c r="E44" s="184">
        <v>1</v>
      </c>
      <c r="F44" s="181">
        <f>C44*E44</f>
        <v>13177.974045021445</v>
      </c>
      <c r="G44" s="66"/>
      <c r="H44" s="184"/>
      <c r="I44" s="181"/>
    </row>
    <row r="45" spans="1:1014" ht="38.25" x14ac:dyDescent="0.2">
      <c r="A45" s="62" t="s">
        <v>67</v>
      </c>
      <c r="B45" s="62" t="s">
        <v>255</v>
      </c>
      <c r="C45" s="181">
        <f>'Planilha Orçamentária'!Q45</f>
        <v>1299.5188837936648</v>
      </c>
      <c r="D45" s="175"/>
      <c r="E45" s="184">
        <v>1</v>
      </c>
      <c r="F45" s="181">
        <f t="shared" ref="F45:F53" si="4">C45*E45</f>
        <v>1299.5188837936648</v>
      </c>
      <c r="G45" s="66"/>
      <c r="H45" s="184"/>
      <c r="I45" s="181"/>
    </row>
    <row r="46" spans="1:1014" ht="25.5" x14ac:dyDescent="0.2">
      <c r="A46" s="62" t="s">
        <v>246</v>
      </c>
      <c r="B46" s="62" t="s">
        <v>256</v>
      </c>
      <c r="C46" s="181">
        <f>'Planilha Orçamentária'!Q46</f>
        <v>10321.133451488629</v>
      </c>
      <c r="D46" s="175"/>
      <c r="E46" s="184">
        <v>1</v>
      </c>
      <c r="F46" s="181">
        <f t="shared" si="4"/>
        <v>10321.133451488629</v>
      </c>
      <c r="G46" s="66"/>
      <c r="H46" s="184"/>
      <c r="I46" s="181"/>
    </row>
    <row r="47" spans="1:1014" s="192" customFormat="1" ht="25.5" x14ac:dyDescent="0.2">
      <c r="A47" s="62" t="s">
        <v>247</v>
      </c>
      <c r="B47" s="62" t="s">
        <v>257</v>
      </c>
      <c r="C47" s="181">
        <f>'Planilha Orçamentária'!Q47</f>
        <v>1066.0790067017908</v>
      </c>
      <c r="D47" s="175"/>
      <c r="E47" s="184">
        <v>1</v>
      </c>
      <c r="F47" s="181">
        <f t="shared" si="4"/>
        <v>1066.0790067017908</v>
      </c>
      <c r="G47" s="66"/>
      <c r="H47" s="184"/>
      <c r="I47" s="181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  <c r="IW47" s="8"/>
      <c r="IX47" s="8"/>
      <c r="IY47" s="8"/>
      <c r="IZ47" s="8"/>
      <c r="JA47" s="8"/>
      <c r="JB47" s="8"/>
      <c r="JC47" s="8"/>
      <c r="JD47" s="8"/>
      <c r="JE47" s="8"/>
      <c r="JF47" s="8"/>
      <c r="JG47" s="8"/>
      <c r="JH47" s="8"/>
      <c r="JI47" s="8"/>
      <c r="JJ47" s="8"/>
      <c r="JK47" s="8"/>
      <c r="JL47" s="8"/>
      <c r="JM47" s="8"/>
      <c r="JN47" s="8"/>
      <c r="JO47" s="8"/>
      <c r="JP47" s="8"/>
      <c r="JQ47" s="8"/>
      <c r="JR47" s="8"/>
      <c r="JS47" s="8"/>
      <c r="JT47" s="8"/>
      <c r="JU47" s="8"/>
      <c r="JV47" s="8"/>
      <c r="JW47" s="8"/>
      <c r="JX47" s="8"/>
      <c r="JY47" s="8"/>
      <c r="JZ47" s="8"/>
      <c r="KA47" s="8"/>
      <c r="KB47" s="8"/>
      <c r="KC47" s="8"/>
      <c r="KD47" s="8"/>
      <c r="KE47" s="8"/>
      <c r="KF47" s="8"/>
      <c r="KG47" s="8"/>
      <c r="KH47" s="8"/>
      <c r="KI47" s="8"/>
      <c r="KJ47" s="8"/>
      <c r="KK47" s="8"/>
      <c r="KL47" s="8"/>
      <c r="KM47" s="8"/>
      <c r="KN47" s="8"/>
      <c r="KO47" s="8"/>
      <c r="KP47" s="8"/>
      <c r="KQ47" s="8"/>
      <c r="KR47" s="8"/>
      <c r="KS47" s="8"/>
      <c r="KT47" s="8"/>
      <c r="KU47" s="8"/>
      <c r="KV47" s="8"/>
      <c r="KW47" s="8"/>
      <c r="KX47" s="8"/>
      <c r="KY47" s="8"/>
      <c r="KZ47" s="8"/>
      <c r="LA47" s="8"/>
      <c r="LB47" s="8"/>
      <c r="LC47" s="8"/>
      <c r="LD47" s="8"/>
      <c r="LE47" s="8"/>
      <c r="LF47" s="8"/>
      <c r="LG47" s="8"/>
      <c r="LH47" s="8"/>
      <c r="LI47" s="8"/>
      <c r="LJ47" s="8"/>
      <c r="LK47" s="8"/>
      <c r="LL47" s="8"/>
      <c r="LM47" s="8"/>
      <c r="LN47" s="8"/>
      <c r="LO47" s="8"/>
      <c r="LP47" s="8"/>
      <c r="LQ47" s="8"/>
      <c r="LR47" s="8"/>
      <c r="LS47" s="8"/>
      <c r="LT47" s="8"/>
      <c r="LU47" s="8"/>
      <c r="LV47" s="8"/>
      <c r="LW47" s="8"/>
      <c r="LX47" s="8"/>
      <c r="LY47" s="8"/>
      <c r="LZ47" s="8"/>
      <c r="MA47" s="8"/>
      <c r="MB47" s="8"/>
      <c r="MC47" s="8"/>
      <c r="MD47" s="8"/>
      <c r="ME47" s="8"/>
      <c r="MF47" s="8"/>
      <c r="MG47" s="8"/>
      <c r="MH47" s="8"/>
      <c r="MI47" s="8"/>
      <c r="MJ47" s="8"/>
      <c r="MK47" s="8"/>
      <c r="ML47" s="8"/>
      <c r="MM47" s="8"/>
      <c r="MN47" s="8"/>
      <c r="MO47" s="8"/>
      <c r="MP47" s="8"/>
      <c r="MQ47" s="8"/>
      <c r="MR47" s="8"/>
      <c r="MS47" s="8"/>
      <c r="MT47" s="8"/>
      <c r="MU47" s="8"/>
      <c r="MV47" s="8"/>
      <c r="MW47" s="8"/>
      <c r="MX47" s="8"/>
      <c r="MY47" s="8"/>
      <c r="MZ47" s="8"/>
      <c r="NA47" s="8"/>
      <c r="NB47" s="8"/>
      <c r="NC47" s="8"/>
      <c r="ND47" s="8"/>
      <c r="NE47" s="8"/>
      <c r="NF47" s="8"/>
      <c r="NG47" s="8"/>
      <c r="NH47" s="8"/>
      <c r="NI47" s="8"/>
      <c r="NJ47" s="8"/>
      <c r="NK47" s="8"/>
      <c r="NL47" s="8"/>
      <c r="NM47" s="8"/>
      <c r="NN47" s="8"/>
      <c r="NO47" s="8"/>
      <c r="NP47" s="8"/>
      <c r="NQ47" s="8"/>
      <c r="NR47" s="8"/>
      <c r="NS47" s="8"/>
      <c r="NT47" s="8"/>
      <c r="NU47" s="8"/>
      <c r="NV47" s="8"/>
      <c r="NW47" s="8"/>
      <c r="NX47" s="8"/>
      <c r="NY47" s="8"/>
      <c r="NZ47" s="8"/>
      <c r="OA47" s="8"/>
      <c r="OB47" s="8"/>
      <c r="OC47" s="8"/>
      <c r="OD47" s="8"/>
      <c r="OE47" s="8"/>
      <c r="OF47" s="8"/>
      <c r="OG47" s="8"/>
      <c r="OH47" s="8"/>
      <c r="OI47" s="8"/>
      <c r="OJ47" s="8"/>
      <c r="OK47" s="8"/>
      <c r="OL47" s="8"/>
      <c r="OM47" s="8"/>
      <c r="ON47" s="8"/>
      <c r="OO47" s="8"/>
      <c r="OP47" s="8"/>
      <c r="OQ47" s="8"/>
      <c r="OR47" s="8"/>
      <c r="OS47" s="8"/>
      <c r="OT47" s="8"/>
      <c r="OU47" s="8"/>
      <c r="OV47" s="8"/>
      <c r="OW47" s="8"/>
      <c r="OX47" s="8"/>
      <c r="OY47" s="8"/>
      <c r="OZ47" s="8"/>
      <c r="PA47" s="8"/>
      <c r="PB47" s="8"/>
      <c r="PC47" s="8"/>
      <c r="PD47" s="8"/>
      <c r="PE47" s="8"/>
      <c r="PF47" s="8"/>
      <c r="PG47" s="8"/>
      <c r="PH47" s="8"/>
      <c r="PI47" s="8"/>
      <c r="PJ47" s="8"/>
      <c r="PK47" s="8"/>
      <c r="PL47" s="8"/>
      <c r="PM47" s="8"/>
      <c r="PN47" s="8"/>
      <c r="PO47" s="8"/>
      <c r="PP47" s="8"/>
      <c r="PQ47" s="8"/>
      <c r="PR47" s="8"/>
      <c r="PS47" s="8"/>
      <c r="PT47" s="8"/>
      <c r="PU47" s="8"/>
      <c r="PV47" s="8"/>
      <c r="PW47" s="8"/>
      <c r="PX47" s="8"/>
      <c r="PY47" s="8"/>
      <c r="PZ47" s="8"/>
      <c r="QA47" s="8"/>
      <c r="QB47" s="8"/>
      <c r="QC47" s="8"/>
      <c r="QD47" s="8"/>
      <c r="QE47" s="8"/>
      <c r="QF47" s="8"/>
      <c r="QG47" s="8"/>
      <c r="QH47" s="8"/>
      <c r="QI47" s="8"/>
      <c r="QJ47" s="8"/>
      <c r="QK47" s="8"/>
      <c r="QL47" s="8"/>
      <c r="QM47" s="8"/>
      <c r="QN47" s="8"/>
      <c r="QO47" s="8"/>
      <c r="QP47" s="8"/>
      <c r="QQ47" s="8"/>
      <c r="QR47" s="8"/>
      <c r="QS47" s="8"/>
      <c r="QT47" s="8"/>
      <c r="QU47" s="8"/>
      <c r="QV47" s="8"/>
      <c r="QW47" s="8"/>
      <c r="QX47" s="8"/>
      <c r="QY47" s="8"/>
      <c r="QZ47" s="8"/>
      <c r="RA47" s="8"/>
      <c r="RB47" s="8"/>
      <c r="RC47" s="8"/>
      <c r="RD47" s="8"/>
      <c r="RE47" s="8"/>
      <c r="RF47" s="8"/>
      <c r="RG47" s="8"/>
      <c r="RH47" s="8"/>
      <c r="RI47" s="8"/>
      <c r="RJ47" s="8"/>
      <c r="RK47" s="8"/>
      <c r="RL47" s="8"/>
      <c r="RM47" s="8"/>
      <c r="RN47" s="8"/>
      <c r="RO47" s="8"/>
      <c r="RP47" s="8"/>
      <c r="RQ47" s="8"/>
      <c r="RR47" s="8"/>
      <c r="RS47" s="8"/>
      <c r="RT47" s="8"/>
      <c r="RU47" s="8"/>
      <c r="RV47" s="8"/>
      <c r="RW47" s="8"/>
      <c r="RX47" s="8"/>
      <c r="RY47" s="8"/>
      <c r="RZ47" s="8"/>
      <c r="SA47" s="8"/>
      <c r="SB47" s="8"/>
      <c r="SC47" s="8"/>
      <c r="SD47" s="8"/>
      <c r="SE47" s="8"/>
      <c r="SF47" s="8"/>
      <c r="SG47" s="8"/>
      <c r="SH47" s="8"/>
      <c r="SI47" s="8"/>
      <c r="SJ47" s="8"/>
      <c r="SK47" s="8"/>
      <c r="SL47" s="8"/>
      <c r="SM47" s="8"/>
      <c r="SN47" s="8"/>
      <c r="SO47" s="8"/>
      <c r="SP47" s="8"/>
      <c r="SQ47" s="8"/>
      <c r="SR47" s="8"/>
      <c r="SS47" s="8"/>
      <c r="ST47" s="8"/>
      <c r="SU47" s="8"/>
      <c r="SV47" s="8"/>
      <c r="SW47" s="8"/>
      <c r="SX47" s="8"/>
      <c r="SY47" s="8"/>
      <c r="SZ47" s="8"/>
      <c r="TA47" s="8"/>
      <c r="TB47" s="8"/>
      <c r="TC47" s="8"/>
      <c r="TD47" s="8"/>
      <c r="TE47" s="8"/>
      <c r="TF47" s="8"/>
      <c r="TG47" s="8"/>
      <c r="TH47" s="8"/>
      <c r="TI47" s="8"/>
      <c r="TJ47" s="8"/>
      <c r="TK47" s="8"/>
      <c r="TL47" s="8"/>
      <c r="TM47" s="8"/>
      <c r="TN47" s="8"/>
      <c r="TO47" s="8"/>
      <c r="TP47" s="8"/>
      <c r="TQ47" s="8"/>
      <c r="TR47" s="8"/>
      <c r="TS47" s="8"/>
      <c r="TT47" s="8"/>
      <c r="TU47" s="8"/>
      <c r="TV47" s="8"/>
      <c r="TW47" s="8"/>
      <c r="TX47" s="8"/>
      <c r="TY47" s="8"/>
      <c r="TZ47" s="8"/>
      <c r="UA47" s="8"/>
      <c r="UB47" s="8"/>
      <c r="UC47" s="8"/>
      <c r="UD47" s="8"/>
      <c r="UE47" s="8"/>
      <c r="UF47" s="8"/>
      <c r="UG47" s="8"/>
      <c r="UH47" s="8"/>
      <c r="UI47" s="8"/>
      <c r="UJ47" s="8"/>
      <c r="UK47" s="8"/>
      <c r="UL47" s="8"/>
      <c r="UM47" s="8"/>
      <c r="UN47" s="8"/>
      <c r="UO47" s="8"/>
      <c r="UP47" s="8"/>
      <c r="UQ47" s="8"/>
      <c r="UR47" s="8"/>
      <c r="US47" s="8"/>
      <c r="UT47" s="8"/>
      <c r="UU47" s="8"/>
      <c r="UV47" s="8"/>
      <c r="UW47" s="8"/>
      <c r="UX47" s="8"/>
      <c r="UY47" s="8"/>
      <c r="UZ47" s="8"/>
      <c r="VA47" s="8"/>
      <c r="VB47" s="8"/>
      <c r="VC47" s="8"/>
      <c r="VD47" s="8"/>
      <c r="VE47" s="8"/>
      <c r="VF47" s="8"/>
      <c r="VG47" s="8"/>
      <c r="VH47" s="8"/>
      <c r="VI47" s="8"/>
      <c r="VJ47" s="8"/>
      <c r="VK47" s="8"/>
      <c r="VL47" s="8"/>
      <c r="VM47" s="8"/>
      <c r="VN47" s="8"/>
      <c r="VO47" s="8"/>
      <c r="VP47" s="8"/>
      <c r="VQ47" s="8"/>
      <c r="VR47" s="8"/>
      <c r="VS47" s="8"/>
      <c r="VT47" s="8"/>
      <c r="VU47" s="8"/>
      <c r="VV47" s="8"/>
      <c r="VW47" s="8"/>
      <c r="VX47" s="8"/>
      <c r="VY47" s="8"/>
      <c r="VZ47" s="8"/>
      <c r="WA47" s="8"/>
      <c r="WB47" s="8"/>
      <c r="WC47" s="8"/>
      <c r="WD47" s="8"/>
      <c r="WE47" s="8"/>
      <c r="WF47" s="8"/>
      <c r="WG47" s="8"/>
      <c r="WH47" s="8"/>
      <c r="WI47" s="8"/>
      <c r="WJ47" s="8"/>
      <c r="WK47" s="8"/>
      <c r="WL47" s="8"/>
      <c r="WM47" s="8"/>
      <c r="WN47" s="8"/>
      <c r="WO47" s="8"/>
      <c r="WP47" s="8"/>
      <c r="WQ47" s="8"/>
      <c r="WR47" s="8"/>
      <c r="WS47" s="8"/>
      <c r="WT47" s="8"/>
      <c r="WU47" s="8"/>
      <c r="WV47" s="8"/>
      <c r="WW47" s="8"/>
      <c r="WX47" s="8"/>
      <c r="WY47" s="8"/>
      <c r="WZ47" s="8"/>
      <c r="XA47" s="8"/>
      <c r="XB47" s="8"/>
      <c r="XC47" s="8"/>
      <c r="XD47" s="8"/>
      <c r="XE47" s="8"/>
      <c r="XF47" s="8"/>
      <c r="XG47" s="8"/>
      <c r="XH47" s="8"/>
      <c r="XI47" s="8"/>
      <c r="XJ47" s="8"/>
      <c r="XK47" s="8"/>
      <c r="XL47" s="8"/>
      <c r="XM47" s="8"/>
      <c r="XN47" s="8"/>
      <c r="XO47" s="8"/>
      <c r="XP47" s="8"/>
      <c r="XQ47" s="8"/>
      <c r="XR47" s="8"/>
      <c r="XS47" s="8"/>
      <c r="XT47" s="8"/>
      <c r="XU47" s="8"/>
      <c r="XV47" s="8"/>
      <c r="XW47" s="8"/>
      <c r="XX47" s="8"/>
      <c r="XY47" s="8"/>
      <c r="XZ47" s="8"/>
      <c r="YA47" s="8"/>
      <c r="YB47" s="8"/>
      <c r="YC47" s="8"/>
      <c r="YD47" s="8"/>
      <c r="YE47" s="8"/>
      <c r="YF47" s="8"/>
      <c r="YG47" s="8"/>
      <c r="YH47" s="8"/>
      <c r="YI47" s="8"/>
      <c r="YJ47" s="8"/>
      <c r="YK47" s="8"/>
      <c r="YL47" s="8"/>
      <c r="YM47" s="8"/>
      <c r="YN47" s="8"/>
      <c r="YO47" s="8"/>
      <c r="YP47" s="8"/>
      <c r="YQ47" s="8"/>
      <c r="YR47" s="8"/>
      <c r="YS47" s="8"/>
      <c r="YT47" s="8"/>
      <c r="YU47" s="8"/>
      <c r="YV47" s="8"/>
      <c r="YW47" s="8"/>
      <c r="YX47" s="8"/>
      <c r="YY47" s="8"/>
      <c r="YZ47" s="8"/>
      <c r="ZA47" s="8"/>
      <c r="ZB47" s="8"/>
      <c r="ZC47" s="8"/>
      <c r="ZD47" s="8"/>
      <c r="ZE47" s="8"/>
      <c r="ZF47" s="8"/>
      <c r="ZG47" s="8"/>
      <c r="ZH47" s="8"/>
      <c r="ZI47" s="8"/>
      <c r="ZJ47" s="8"/>
      <c r="ZK47" s="8"/>
      <c r="ZL47" s="8"/>
      <c r="ZM47" s="8"/>
      <c r="ZN47" s="8"/>
      <c r="ZO47" s="8"/>
      <c r="ZP47" s="8"/>
      <c r="ZQ47" s="8"/>
      <c r="ZR47" s="8"/>
      <c r="ZS47" s="8"/>
      <c r="ZT47" s="8"/>
      <c r="ZU47" s="8"/>
      <c r="ZV47" s="8"/>
      <c r="ZW47" s="8"/>
      <c r="ZX47" s="8"/>
      <c r="ZY47" s="8"/>
      <c r="ZZ47" s="8"/>
      <c r="AAA47" s="8"/>
      <c r="AAB47" s="8"/>
      <c r="AAC47" s="8"/>
      <c r="AAD47" s="8"/>
      <c r="AAE47" s="8"/>
      <c r="AAF47" s="8"/>
      <c r="AAG47" s="8"/>
      <c r="AAH47" s="8"/>
      <c r="AAI47" s="8"/>
      <c r="AAJ47" s="8"/>
      <c r="AAK47" s="8"/>
      <c r="AAL47" s="8"/>
      <c r="AAM47" s="8"/>
      <c r="AAN47" s="8"/>
      <c r="AAO47" s="8"/>
      <c r="AAP47" s="8"/>
      <c r="AAQ47" s="8"/>
      <c r="AAR47" s="8"/>
      <c r="AAS47" s="8"/>
      <c r="AAT47" s="8"/>
      <c r="AAU47" s="8"/>
      <c r="AAV47" s="8"/>
      <c r="AAW47" s="8"/>
      <c r="AAX47" s="8"/>
      <c r="AAY47" s="8"/>
      <c r="AAZ47" s="8"/>
      <c r="ABA47" s="8"/>
      <c r="ABB47" s="8"/>
      <c r="ABC47" s="8"/>
      <c r="ABD47" s="8"/>
      <c r="ABE47" s="8"/>
      <c r="ABF47" s="8"/>
      <c r="ABG47" s="8"/>
      <c r="ABH47" s="8"/>
      <c r="ABI47" s="8"/>
      <c r="ABJ47" s="8"/>
      <c r="ABK47" s="8"/>
      <c r="ABL47" s="8"/>
      <c r="ABM47" s="8"/>
      <c r="ABN47" s="8"/>
      <c r="ABO47" s="8"/>
      <c r="ABP47" s="8"/>
      <c r="ABQ47" s="8"/>
      <c r="ABR47" s="8"/>
      <c r="ABS47" s="8"/>
      <c r="ABT47" s="8"/>
      <c r="ABU47" s="8"/>
      <c r="ABV47" s="8"/>
      <c r="ABW47" s="8"/>
      <c r="ABX47" s="8"/>
      <c r="ABY47" s="8"/>
      <c r="ABZ47" s="8"/>
      <c r="ACA47" s="8"/>
      <c r="ACB47" s="8"/>
      <c r="ACC47" s="8"/>
      <c r="ACD47" s="8"/>
      <c r="ACE47" s="8"/>
      <c r="ACF47" s="8"/>
      <c r="ACG47" s="8"/>
      <c r="ACH47" s="8"/>
      <c r="ACI47" s="8"/>
      <c r="ACJ47" s="8"/>
      <c r="ACK47" s="8"/>
      <c r="ACL47" s="8"/>
      <c r="ACM47" s="8"/>
      <c r="ACN47" s="8"/>
      <c r="ACO47" s="8"/>
      <c r="ACP47" s="8"/>
      <c r="ACQ47" s="8"/>
      <c r="ACR47" s="8"/>
      <c r="ACS47" s="8"/>
      <c r="ACT47" s="8"/>
      <c r="ACU47" s="8"/>
      <c r="ACV47" s="8"/>
      <c r="ACW47" s="8"/>
      <c r="ACX47" s="8"/>
      <c r="ACY47" s="8"/>
      <c r="ACZ47" s="8"/>
      <c r="ADA47" s="8"/>
      <c r="ADB47" s="8"/>
      <c r="ADC47" s="8"/>
      <c r="ADD47" s="8"/>
      <c r="ADE47" s="8"/>
      <c r="ADF47" s="8"/>
      <c r="ADG47" s="8"/>
      <c r="ADH47" s="8"/>
      <c r="ADI47" s="8"/>
      <c r="ADJ47" s="8"/>
      <c r="ADK47" s="8"/>
      <c r="ADL47" s="8"/>
      <c r="ADM47" s="8"/>
      <c r="ADN47" s="8"/>
      <c r="ADO47" s="8"/>
      <c r="ADP47" s="8"/>
      <c r="ADQ47" s="8"/>
      <c r="ADR47" s="8"/>
      <c r="ADS47" s="8"/>
      <c r="ADT47" s="8"/>
      <c r="ADU47" s="8"/>
      <c r="ADV47" s="8"/>
      <c r="ADW47" s="8"/>
      <c r="ADX47" s="8"/>
      <c r="ADY47" s="8"/>
      <c r="ADZ47" s="8"/>
      <c r="AEA47" s="8"/>
      <c r="AEB47" s="8"/>
      <c r="AEC47" s="8"/>
      <c r="AED47" s="8"/>
      <c r="AEE47" s="8"/>
      <c r="AEF47" s="8"/>
      <c r="AEG47" s="8"/>
      <c r="AEH47" s="8"/>
      <c r="AEI47" s="8"/>
      <c r="AEJ47" s="8"/>
      <c r="AEK47" s="8"/>
      <c r="AEL47" s="8"/>
      <c r="AEM47" s="8"/>
      <c r="AEN47" s="8"/>
      <c r="AEO47" s="8"/>
      <c r="AEP47" s="8"/>
      <c r="AEQ47" s="8"/>
      <c r="AER47" s="8"/>
      <c r="AES47" s="8"/>
      <c r="AET47" s="8"/>
      <c r="AEU47" s="8"/>
      <c r="AEV47" s="8"/>
      <c r="AEW47" s="8"/>
      <c r="AEX47" s="8"/>
      <c r="AEY47" s="8"/>
      <c r="AEZ47" s="8"/>
      <c r="AFA47" s="8"/>
      <c r="AFB47" s="8"/>
      <c r="AFC47" s="8"/>
      <c r="AFD47" s="8"/>
      <c r="AFE47" s="8"/>
      <c r="AFF47" s="8"/>
      <c r="AFG47" s="8"/>
      <c r="AFH47" s="8"/>
      <c r="AFI47" s="8"/>
      <c r="AFJ47" s="8"/>
      <c r="AFK47" s="8"/>
      <c r="AFL47" s="8"/>
      <c r="AFM47" s="8"/>
      <c r="AFN47" s="8"/>
      <c r="AFO47" s="8"/>
      <c r="AFP47" s="8"/>
      <c r="AFQ47" s="8"/>
      <c r="AFR47" s="8"/>
      <c r="AFS47" s="8"/>
      <c r="AFT47" s="8"/>
      <c r="AFU47" s="8"/>
      <c r="AFV47" s="8"/>
      <c r="AFW47" s="8"/>
      <c r="AFX47" s="8"/>
      <c r="AFY47" s="8"/>
      <c r="AFZ47" s="8"/>
      <c r="AGA47" s="8"/>
      <c r="AGB47" s="8"/>
      <c r="AGC47" s="8"/>
      <c r="AGD47" s="8"/>
      <c r="AGE47" s="8"/>
      <c r="AGF47" s="8"/>
      <c r="AGG47" s="8"/>
      <c r="AGH47" s="8"/>
      <c r="AGI47" s="8"/>
      <c r="AGJ47" s="8"/>
      <c r="AGK47" s="8"/>
      <c r="AGL47" s="8"/>
      <c r="AGM47" s="8"/>
      <c r="AGN47" s="8"/>
      <c r="AGO47" s="8"/>
      <c r="AGP47" s="8"/>
      <c r="AGQ47" s="8"/>
      <c r="AGR47" s="8"/>
      <c r="AGS47" s="8"/>
      <c r="AGT47" s="8"/>
      <c r="AGU47" s="8"/>
      <c r="AGV47" s="8"/>
      <c r="AGW47" s="8"/>
      <c r="AGX47" s="8"/>
      <c r="AGY47" s="8"/>
      <c r="AGZ47" s="8"/>
      <c r="AHA47" s="8"/>
      <c r="AHB47" s="8"/>
      <c r="AHC47" s="8"/>
      <c r="AHD47" s="8"/>
      <c r="AHE47" s="8"/>
      <c r="AHF47" s="8"/>
      <c r="AHG47" s="8"/>
      <c r="AHH47" s="8"/>
      <c r="AHI47" s="8"/>
      <c r="AHJ47" s="8"/>
      <c r="AHK47" s="8"/>
      <c r="AHL47" s="8"/>
      <c r="AHM47" s="8"/>
      <c r="AHN47" s="8"/>
      <c r="AHO47" s="8"/>
      <c r="AHP47" s="8"/>
      <c r="AHQ47" s="8"/>
      <c r="AHR47" s="8"/>
      <c r="AHS47" s="8"/>
      <c r="AHT47" s="8"/>
      <c r="AHU47" s="8"/>
      <c r="AHV47" s="8"/>
      <c r="AHW47" s="8"/>
      <c r="AHX47" s="8"/>
      <c r="AHY47" s="8"/>
      <c r="AHZ47" s="8"/>
      <c r="AIA47" s="8"/>
      <c r="AIB47" s="8"/>
      <c r="AIC47" s="8"/>
      <c r="AID47" s="8"/>
      <c r="AIE47" s="8"/>
      <c r="AIF47" s="8"/>
      <c r="AIG47" s="8"/>
      <c r="AIH47" s="8"/>
      <c r="AII47" s="8"/>
      <c r="AIJ47" s="8"/>
      <c r="AIK47" s="8"/>
      <c r="AIL47" s="8"/>
      <c r="AIM47" s="8"/>
      <c r="AIN47" s="8"/>
      <c r="AIO47" s="8"/>
      <c r="AIP47" s="8"/>
      <c r="AIQ47" s="8"/>
      <c r="AIR47" s="8"/>
      <c r="AIS47" s="8"/>
      <c r="AIT47" s="8"/>
      <c r="AIU47" s="8"/>
      <c r="AIV47" s="8"/>
      <c r="AIW47" s="8"/>
      <c r="AIX47" s="8"/>
      <c r="AIY47" s="8"/>
      <c r="AIZ47" s="8"/>
      <c r="AJA47" s="8"/>
      <c r="AJB47" s="8"/>
      <c r="AJC47" s="8"/>
      <c r="AJD47" s="8"/>
      <c r="AJE47" s="8"/>
      <c r="AJF47" s="8"/>
      <c r="AJG47" s="8"/>
      <c r="AJH47" s="8"/>
      <c r="AJI47" s="8"/>
      <c r="AJJ47" s="8"/>
      <c r="AJK47" s="8"/>
      <c r="AJL47" s="8"/>
      <c r="AJM47" s="8"/>
      <c r="AJN47" s="8"/>
      <c r="AJO47" s="8"/>
      <c r="AJP47" s="8"/>
      <c r="AJQ47" s="8"/>
      <c r="AJR47" s="8"/>
      <c r="AJS47" s="8"/>
      <c r="AJT47" s="8"/>
      <c r="AJU47" s="8"/>
      <c r="AJV47" s="8"/>
      <c r="AJW47" s="8"/>
      <c r="AJX47" s="8"/>
      <c r="AJY47" s="8"/>
      <c r="AJZ47" s="8"/>
      <c r="AKA47" s="8"/>
      <c r="AKB47" s="8"/>
      <c r="AKC47" s="8"/>
      <c r="AKD47" s="8"/>
      <c r="AKE47" s="8"/>
      <c r="AKF47" s="8"/>
      <c r="AKG47" s="8"/>
      <c r="AKH47" s="8"/>
      <c r="AKI47" s="8"/>
      <c r="AKJ47" s="8"/>
      <c r="AKK47" s="8"/>
      <c r="AKL47" s="8"/>
      <c r="AKM47" s="8"/>
      <c r="AKN47" s="8"/>
      <c r="AKO47" s="8"/>
      <c r="AKP47" s="8"/>
      <c r="AKQ47" s="8"/>
      <c r="AKR47" s="8"/>
      <c r="AKS47" s="8"/>
      <c r="AKT47" s="8"/>
      <c r="AKU47" s="8"/>
      <c r="AKV47" s="8"/>
      <c r="AKW47" s="8"/>
      <c r="AKX47" s="8"/>
      <c r="AKY47" s="8"/>
      <c r="AKZ47" s="8"/>
      <c r="ALA47" s="8"/>
      <c r="ALB47" s="8"/>
      <c r="ALC47" s="8"/>
      <c r="ALD47" s="8"/>
      <c r="ALE47" s="8"/>
      <c r="ALF47" s="8"/>
      <c r="ALG47" s="8"/>
      <c r="ALH47" s="8"/>
      <c r="ALI47" s="8"/>
      <c r="ALJ47" s="8"/>
      <c r="ALK47" s="8"/>
      <c r="ALL47" s="8"/>
      <c r="ALM47" s="8"/>
      <c r="ALN47" s="8"/>
      <c r="ALO47" s="8"/>
      <c r="ALP47" s="8"/>
      <c r="ALQ47" s="8"/>
      <c r="ALR47" s="8"/>
      <c r="ALS47" s="8"/>
      <c r="ALT47" s="8"/>
      <c r="ALU47" s="8"/>
      <c r="ALV47" s="8"/>
      <c r="ALW47" s="8"/>
      <c r="ALX47" s="8"/>
      <c r="ALY47" s="8"/>
      <c r="ALZ47" s="8"/>
    </row>
    <row r="48" spans="1:1014" s="192" customFormat="1" x14ac:dyDescent="0.2">
      <c r="A48" s="62" t="s">
        <v>248</v>
      </c>
      <c r="B48" s="62" t="s">
        <v>258</v>
      </c>
      <c r="C48" s="181">
        <f>'Planilha Orçamentária'!Q48</f>
        <v>1003.6818863979059</v>
      </c>
      <c r="D48" s="175"/>
      <c r="E48" s="184">
        <v>1</v>
      </c>
      <c r="F48" s="181">
        <f t="shared" si="4"/>
        <v>1003.6818863979059</v>
      </c>
      <c r="G48" s="66"/>
      <c r="H48" s="184"/>
      <c r="I48" s="181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  <c r="IU48" s="8"/>
      <c r="IV48" s="8"/>
      <c r="IW48" s="8"/>
      <c r="IX48" s="8"/>
      <c r="IY48" s="8"/>
      <c r="IZ48" s="8"/>
      <c r="JA48" s="8"/>
      <c r="JB48" s="8"/>
      <c r="JC48" s="8"/>
      <c r="JD48" s="8"/>
      <c r="JE48" s="8"/>
      <c r="JF48" s="8"/>
      <c r="JG48" s="8"/>
      <c r="JH48" s="8"/>
      <c r="JI48" s="8"/>
      <c r="JJ48" s="8"/>
      <c r="JK48" s="8"/>
      <c r="JL48" s="8"/>
      <c r="JM48" s="8"/>
      <c r="JN48" s="8"/>
      <c r="JO48" s="8"/>
      <c r="JP48" s="8"/>
      <c r="JQ48" s="8"/>
      <c r="JR48" s="8"/>
      <c r="JS48" s="8"/>
      <c r="JT48" s="8"/>
      <c r="JU48" s="8"/>
      <c r="JV48" s="8"/>
      <c r="JW48" s="8"/>
      <c r="JX48" s="8"/>
      <c r="JY48" s="8"/>
      <c r="JZ48" s="8"/>
      <c r="KA48" s="8"/>
      <c r="KB48" s="8"/>
      <c r="KC48" s="8"/>
      <c r="KD48" s="8"/>
      <c r="KE48" s="8"/>
      <c r="KF48" s="8"/>
      <c r="KG48" s="8"/>
      <c r="KH48" s="8"/>
      <c r="KI48" s="8"/>
      <c r="KJ48" s="8"/>
      <c r="KK48" s="8"/>
      <c r="KL48" s="8"/>
      <c r="KM48" s="8"/>
      <c r="KN48" s="8"/>
      <c r="KO48" s="8"/>
      <c r="KP48" s="8"/>
      <c r="KQ48" s="8"/>
      <c r="KR48" s="8"/>
      <c r="KS48" s="8"/>
      <c r="KT48" s="8"/>
      <c r="KU48" s="8"/>
      <c r="KV48" s="8"/>
      <c r="KW48" s="8"/>
      <c r="KX48" s="8"/>
      <c r="KY48" s="8"/>
      <c r="KZ48" s="8"/>
      <c r="LA48" s="8"/>
      <c r="LB48" s="8"/>
      <c r="LC48" s="8"/>
      <c r="LD48" s="8"/>
      <c r="LE48" s="8"/>
      <c r="LF48" s="8"/>
      <c r="LG48" s="8"/>
      <c r="LH48" s="8"/>
      <c r="LI48" s="8"/>
      <c r="LJ48" s="8"/>
      <c r="LK48" s="8"/>
      <c r="LL48" s="8"/>
      <c r="LM48" s="8"/>
      <c r="LN48" s="8"/>
      <c r="LO48" s="8"/>
      <c r="LP48" s="8"/>
      <c r="LQ48" s="8"/>
      <c r="LR48" s="8"/>
      <c r="LS48" s="8"/>
      <c r="LT48" s="8"/>
      <c r="LU48" s="8"/>
      <c r="LV48" s="8"/>
      <c r="LW48" s="8"/>
      <c r="LX48" s="8"/>
      <c r="LY48" s="8"/>
      <c r="LZ48" s="8"/>
      <c r="MA48" s="8"/>
      <c r="MB48" s="8"/>
      <c r="MC48" s="8"/>
      <c r="MD48" s="8"/>
      <c r="ME48" s="8"/>
      <c r="MF48" s="8"/>
      <c r="MG48" s="8"/>
      <c r="MH48" s="8"/>
      <c r="MI48" s="8"/>
      <c r="MJ48" s="8"/>
      <c r="MK48" s="8"/>
      <c r="ML48" s="8"/>
      <c r="MM48" s="8"/>
      <c r="MN48" s="8"/>
      <c r="MO48" s="8"/>
      <c r="MP48" s="8"/>
      <c r="MQ48" s="8"/>
      <c r="MR48" s="8"/>
      <c r="MS48" s="8"/>
      <c r="MT48" s="8"/>
      <c r="MU48" s="8"/>
      <c r="MV48" s="8"/>
      <c r="MW48" s="8"/>
      <c r="MX48" s="8"/>
      <c r="MY48" s="8"/>
      <c r="MZ48" s="8"/>
      <c r="NA48" s="8"/>
      <c r="NB48" s="8"/>
      <c r="NC48" s="8"/>
      <c r="ND48" s="8"/>
      <c r="NE48" s="8"/>
      <c r="NF48" s="8"/>
      <c r="NG48" s="8"/>
      <c r="NH48" s="8"/>
      <c r="NI48" s="8"/>
      <c r="NJ48" s="8"/>
      <c r="NK48" s="8"/>
      <c r="NL48" s="8"/>
      <c r="NM48" s="8"/>
      <c r="NN48" s="8"/>
      <c r="NO48" s="8"/>
      <c r="NP48" s="8"/>
      <c r="NQ48" s="8"/>
      <c r="NR48" s="8"/>
      <c r="NS48" s="8"/>
      <c r="NT48" s="8"/>
      <c r="NU48" s="8"/>
      <c r="NV48" s="8"/>
      <c r="NW48" s="8"/>
      <c r="NX48" s="8"/>
      <c r="NY48" s="8"/>
      <c r="NZ48" s="8"/>
      <c r="OA48" s="8"/>
      <c r="OB48" s="8"/>
      <c r="OC48" s="8"/>
      <c r="OD48" s="8"/>
      <c r="OE48" s="8"/>
      <c r="OF48" s="8"/>
      <c r="OG48" s="8"/>
      <c r="OH48" s="8"/>
      <c r="OI48" s="8"/>
      <c r="OJ48" s="8"/>
      <c r="OK48" s="8"/>
      <c r="OL48" s="8"/>
      <c r="OM48" s="8"/>
      <c r="ON48" s="8"/>
      <c r="OO48" s="8"/>
      <c r="OP48" s="8"/>
      <c r="OQ48" s="8"/>
      <c r="OR48" s="8"/>
      <c r="OS48" s="8"/>
      <c r="OT48" s="8"/>
      <c r="OU48" s="8"/>
      <c r="OV48" s="8"/>
      <c r="OW48" s="8"/>
      <c r="OX48" s="8"/>
      <c r="OY48" s="8"/>
      <c r="OZ48" s="8"/>
      <c r="PA48" s="8"/>
      <c r="PB48" s="8"/>
      <c r="PC48" s="8"/>
      <c r="PD48" s="8"/>
      <c r="PE48" s="8"/>
      <c r="PF48" s="8"/>
      <c r="PG48" s="8"/>
      <c r="PH48" s="8"/>
      <c r="PI48" s="8"/>
      <c r="PJ48" s="8"/>
      <c r="PK48" s="8"/>
      <c r="PL48" s="8"/>
      <c r="PM48" s="8"/>
      <c r="PN48" s="8"/>
      <c r="PO48" s="8"/>
      <c r="PP48" s="8"/>
      <c r="PQ48" s="8"/>
      <c r="PR48" s="8"/>
      <c r="PS48" s="8"/>
      <c r="PT48" s="8"/>
      <c r="PU48" s="8"/>
      <c r="PV48" s="8"/>
      <c r="PW48" s="8"/>
      <c r="PX48" s="8"/>
      <c r="PY48" s="8"/>
      <c r="PZ48" s="8"/>
      <c r="QA48" s="8"/>
      <c r="QB48" s="8"/>
      <c r="QC48" s="8"/>
      <c r="QD48" s="8"/>
      <c r="QE48" s="8"/>
      <c r="QF48" s="8"/>
      <c r="QG48" s="8"/>
      <c r="QH48" s="8"/>
      <c r="QI48" s="8"/>
      <c r="QJ48" s="8"/>
      <c r="QK48" s="8"/>
      <c r="QL48" s="8"/>
      <c r="QM48" s="8"/>
      <c r="QN48" s="8"/>
      <c r="QO48" s="8"/>
      <c r="QP48" s="8"/>
      <c r="QQ48" s="8"/>
      <c r="QR48" s="8"/>
      <c r="QS48" s="8"/>
      <c r="QT48" s="8"/>
      <c r="QU48" s="8"/>
      <c r="QV48" s="8"/>
      <c r="QW48" s="8"/>
      <c r="QX48" s="8"/>
      <c r="QY48" s="8"/>
      <c r="QZ48" s="8"/>
      <c r="RA48" s="8"/>
      <c r="RB48" s="8"/>
      <c r="RC48" s="8"/>
      <c r="RD48" s="8"/>
      <c r="RE48" s="8"/>
      <c r="RF48" s="8"/>
      <c r="RG48" s="8"/>
      <c r="RH48" s="8"/>
      <c r="RI48" s="8"/>
      <c r="RJ48" s="8"/>
      <c r="RK48" s="8"/>
      <c r="RL48" s="8"/>
      <c r="RM48" s="8"/>
      <c r="RN48" s="8"/>
      <c r="RO48" s="8"/>
      <c r="RP48" s="8"/>
      <c r="RQ48" s="8"/>
      <c r="RR48" s="8"/>
      <c r="RS48" s="8"/>
      <c r="RT48" s="8"/>
      <c r="RU48" s="8"/>
      <c r="RV48" s="8"/>
      <c r="RW48" s="8"/>
      <c r="RX48" s="8"/>
      <c r="RY48" s="8"/>
      <c r="RZ48" s="8"/>
      <c r="SA48" s="8"/>
      <c r="SB48" s="8"/>
      <c r="SC48" s="8"/>
      <c r="SD48" s="8"/>
      <c r="SE48" s="8"/>
      <c r="SF48" s="8"/>
      <c r="SG48" s="8"/>
      <c r="SH48" s="8"/>
      <c r="SI48" s="8"/>
      <c r="SJ48" s="8"/>
      <c r="SK48" s="8"/>
      <c r="SL48" s="8"/>
      <c r="SM48" s="8"/>
      <c r="SN48" s="8"/>
      <c r="SO48" s="8"/>
      <c r="SP48" s="8"/>
      <c r="SQ48" s="8"/>
      <c r="SR48" s="8"/>
      <c r="SS48" s="8"/>
      <c r="ST48" s="8"/>
      <c r="SU48" s="8"/>
      <c r="SV48" s="8"/>
      <c r="SW48" s="8"/>
      <c r="SX48" s="8"/>
      <c r="SY48" s="8"/>
      <c r="SZ48" s="8"/>
      <c r="TA48" s="8"/>
      <c r="TB48" s="8"/>
      <c r="TC48" s="8"/>
      <c r="TD48" s="8"/>
      <c r="TE48" s="8"/>
      <c r="TF48" s="8"/>
      <c r="TG48" s="8"/>
      <c r="TH48" s="8"/>
      <c r="TI48" s="8"/>
      <c r="TJ48" s="8"/>
      <c r="TK48" s="8"/>
      <c r="TL48" s="8"/>
      <c r="TM48" s="8"/>
      <c r="TN48" s="8"/>
      <c r="TO48" s="8"/>
      <c r="TP48" s="8"/>
      <c r="TQ48" s="8"/>
      <c r="TR48" s="8"/>
      <c r="TS48" s="8"/>
      <c r="TT48" s="8"/>
      <c r="TU48" s="8"/>
      <c r="TV48" s="8"/>
      <c r="TW48" s="8"/>
      <c r="TX48" s="8"/>
      <c r="TY48" s="8"/>
      <c r="TZ48" s="8"/>
      <c r="UA48" s="8"/>
      <c r="UB48" s="8"/>
      <c r="UC48" s="8"/>
      <c r="UD48" s="8"/>
      <c r="UE48" s="8"/>
      <c r="UF48" s="8"/>
      <c r="UG48" s="8"/>
      <c r="UH48" s="8"/>
      <c r="UI48" s="8"/>
      <c r="UJ48" s="8"/>
      <c r="UK48" s="8"/>
      <c r="UL48" s="8"/>
      <c r="UM48" s="8"/>
      <c r="UN48" s="8"/>
      <c r="UO48" s="8"/>
      <c r="UP48" s="8"/>
      <c r="UQ48" s="8"/>
      <c r="UR48" s="8"/>
      <c r="US48" s="8"/>
      <c r="UT48" s="8"/>
      <c r="UU48" s="8"/>
      <c r="UV48" s="8"/>
      <c r="UW48" s="8"/>
      <c r="UX48" s="8"/>
      <c r="UY48" s="8"/>
      <c r="UZ48" s="8"/>
      <c r="VA48" s="8"/>
      <c r="VB48" s="8"/>
      <c r="VC48" s="8"/>
      <c r="VD48" s="8"/>
      <c r="VE48" s="8"/>
      <c r="VF48" s="8"/>
      <c r="VG48" s="8"/>
      <c r="VH48" s="8"/>
      <c r="VI48" s="8"/>
      <c r="VJ48" s="8"/>
      <c r="VK48" s="8"/>
      <c r="VL48" s="8"/>
      <c r="VM48" s="8"/>
      <c r="VN48" s="8"/>
      <c r="VO48" s="8"/>
      <c r="VP48" s="8"/>
      <c r="VQ48" s="8"/>
      <c r="VR48" s="8"/>
      <c r="VS48" s="8"/>
      <c r="VT48" s="8"/>
      <c r="VU48" s="8"/>
      <c r="VV48" s="8"/>
      <c r="VW48" s="8"/>
      <c r="VX48" s="8"/>
      <c r="VY48" s="8"/>
      <c r="VZ48" s="8"/>
      <c r="WA48" s="8"/>
      <c r="WB48" s="8"/>
      <c r="WC48" s="8"/>
      <c r="WD48" s="8"/>
      <c r="WE48" s="8"/>
      <c r="WF48" s="8"/>
      <c r="WG48" s="8"/>
      <c r="WH48" s="8"/>
      <c r="WI48" s="8"/>
      <c r="WJ48" s="8"/>
      <c r="WK48" s="8"/>
      <c r="WL48" s="8"/>
      <c r="WM48" s="8"/>
      <c r="WN48" s="8"/>
      <c r="WO48" s="8"/>
      <c r="WP48" s="8"/>
      <c r="WQ48" s="8"/>
      <c r="WR48" s="8"/>
      <c r="WS48" s="8"/>
      <c r="WT48" s="8"/>
      <c r="WU48" s="8"/>
      <c r="WV48" s="8"/>
      <c r="WW48" s="8"/>
      <c r="WX48" s="8"/>
      <c r="WY48" s="8"/>
      <c r="WZ48" s="8"/>
      <c r="XA48" s="8"/>
      <c r="XB48" s="8"/>
      <c r="XC48" s="8"/>
      <c r="XD48" s="8"/>
      <c r="XE48" s="8"/>
      <c r="XF48" s="8"/>
      <c r="XG48" s="8"/>
      <c r="XH48" s="8"/>
      <c r="XI48" s="8"/>
      <c r="XJ48" s="8"/>
      <c r="XK48" s="8"/>
      <c r="XL48" s="8"/>
      <c r="XM48" s="8"/>
      <c r="XN48" s="8"/>
      <c r="XO48" s="8"/>
      <c r="XP48" s="8"/>
      <c r="XQ48" s="8"/>
      <c r="XR48" s="8"/>
      <c r="XS48" s="8"/>
      <c r="XT48" s="8"/>
      <c r="XU48" s="8"/>
      <c r="XV48" s="8"/>
      <c r="XW48" s="8"/>
      <c r="XX48" s="8"/>
      <c r="XY48" s="8"/>
      <c r="XZ48" s="8"/>
      <c r="YA48" s="8"/>
      <c r="YB48" s="8"/>
      <c r="YC48" s="8"/>
      <c r="YD48" s="8"/>
      <c r="YE48" s="8"/>
      <c r="YF48" s="8"/>
      <c r="YG48" s="8"/>
      <c r="YH48" s="8"/>
      <c r="YI48" s="8"/>
      <c r="YJ48" s="8"/>
      <c r="YK48" s="8"/>
      <c r="YL48" s="8"/>
      <c r="YM48" s="8"/>
      <c r="YN48" s="8"/>
      <c r="YO48" s="8"/>
      <c r="YP48" s="8"/>
      <c r="YQ48" s="8"/>
      <c r="YR48" s="8"/>
      <c r="YS48" s="8"/>
      <c r="YT48" s="8"/>
      <c r="YU48" s="8"/>
      <c r="YV48" s="8"/>
      <c r="YW48" s="8"/>
      <c r="YX48" s="8"/>
      <c r="YY48" s="8"/>
      <c r="YZ48" s="8"/>
      <c r="ZA48" s="8"/>
      <c r="ZB48" s="8"/>
      <c r="ZC48" s="8"/>
      <c r="ZD48" s="8"/>
      <c r="ZE48" s="8"/>
      <c r="ZF48" s="8"/>
      <c r="ZG48" s="8"/>
      <c r="ZH48" s="8"/>
      <c r="ZI48" s="8"/>
      <c r="ZJ48" s="8"/>
      <c r="ZK48" s="8"/>
      <c r="ZL48" s="8"/>
      <c r="ZM48" s="8"/>
      <c r="ZN48" s="8"/>
      <c r="ZO48" s="8"/>
      <c r="ZP48" s="8"/>
      <c r="ZQ48" s="8"/>
      <c r="ZR48" s="8"/>
      <c r="ZS48" s="8"/>
      <c r="ZT48" s="8"/>
      <c r="ZU48" s="8"/>
      <c r="ZV48" s="8"/>
      <c r="ZW48" s="8"/>
      <c r="ZX48" s="8"/>
      <c r="ZY48" s="8"/>
      <c r="ZZ48" s="8"/>
      <c r="AAA48" s="8"/>
      <c r="AAB48" s="8"/>
      <c r="AAC48" s="8"/>
      <c r="AAD48" s="8"/>
      <c r="AAE48" s="8"/>
      <c r="AAF48" s="8"/>
      <c r="AAG48" s="8"/>
      <c r="AAH48" s="8"/>
      <c r="AAI48" s="8"/>
      <c r="AAJ48" s="8"/>
      <c r="AAK48" s="8"/>
      <c r="AAL48" s="8"/>
      <c r="AAM48" s="8"/>
      <c r="AAN48" s="8"/>
      <c r="AAO48" s="8"/>
      <c r="AAP48" s="8"/>
      <c r="AAQ48" s="8"/>
      <c r="AAR48" s="8"/>
      <c r="AAS48" s="8"/>
      <c r="AAT48" s="8"/>
      <c r="AAU48" s="8"/>
      <c r="AAV48" s="8"/>
      <c r="AAW48" s="8"/>
      <c r="AAX48" s="8"/>
      <c r="AAY48" s="8"/>
      <c r="AAZ48" s="8"/>
      <c r="ABA48" s="8"/>
      <c r="ABB48" s="8"/>
      <c r="ABC48" s="8"/>
      <c r="ABD48" s="8"/>
      <c r="ABE48" s="8"/>
      <c r="ABF48" s="8"/>
      <c r="ABG48" s="8"/>
      <c r="ABH48" s="8"/>
      <c r="ABI48" s="8"/>
      <c r="ABJ48" s="8"/>
      <c r="ABK48" s="8"/>
      <c r="ABL48" s="8"/>
      <c r="ABM48" s="8"/>
      <c r="ABN48" s="8"/>
      <c r="ABO48" s="8"/>
      <c r="ABP48" s="8"/>
      <c r="ABQ48" s="8"/>
      <c r="ABR48" s="8"/>
      <c r="ABS48" s="8"/>
      <c r="ABT48" s="8"/>
      <c r="ABU48" s="8"/>
      <c r="ABV48" s="8"/>
      <c r="ABW48" s="8"/>
      <c r="ABX48" s="8"/>
      <c r="ABY48" s="8"/>
      <c r="ABZ48" s="8"/>
      <c r="ACA48" s="8"/>
      <c r="ACB48" s="8"/>
      <c r="ACC48" s="8"/>
      <c r="ACD48" s="8"/>
      <c r="ACE48" s="8"/>
      <c r="ACF48" s="8"/>
      <c r="ACG48" s="8"/>
      <c r="ACH48" s="8"/>
      <c r="ACI48" s="8"/>
      <c r="ACJ48" s="8"/>
      <c r="ACK48" s="8"/>
      <c r="ACL48" s="8"/>
      <c r="ACM48" s="8"/>
      <c r="ACN48" s="8"/>
      <c r="ACO48" s="8"/>
      <c r="ACP48" s="8"/>
      <c r="ACQ48" s="8"/>
      <c r="ACR48" s="8"/>
      <c r="ACS48" s="8"/>
      <c r="ACT48" s="8"/>
      <c r="ACU48" s="8"/>
      <c r="ACV48" s="8"/>
      <c r="ACW48" s="8"/>
      <c r="ACX48" s="8"/>
      <c r="ACY48" s="8"/>
      <c r="ACZ48" s="8"/>
      <c r="ADA48" s="8"/>
      <c r="ADB48" s="8"/>
      <c r="ADC48" s="8"/>
      <c r="ADD48" s="8"/>
      <c r="ADE48" s="8"/>
      <c r="ADF48" s="8"/>
      <c r="ADG48" s="8"/>
      <c r="ADH48" s="8"/>
      <c r="ADI48" s="8"/>
      <c r="ADJ48" s="8"/>
      <c r="ADK48" s="8"/>
      <c r="ADL48" s="8"/>
      <c r="ADM48" s="8"/>
      <c r="ADN48" s="8"/>
      <c r="ADO48" s="8"/>
      <c r="ADP48" s="8"/>
      <c r="ADQ48" s="8"/>
      <c r="ADR48" s="8"/>
      <c r="ADS48" s="8"/>
      <c r="ADT48" s="8"/>
      <c r="ADU48" s="8"/>
      <c r="ADV48" s="8"/>
      <c r="ADW48" s="8"/>
      <c r="ADX48" s="8"/>
      <c r="ADY48" s="8"/>
      <c r="ADZ48" s="8"/>
      <c r="AEA48" s="8"/>
      <c r="AEB48" s="8"/>
      <c r="AEC48" s="8"/>
      <c r="AED48" s="8"/>
      <c r="AEE48" s="8"/>
      <c r="AEF48" s="8"/>
      <c r="AEG48" s="8"/>
      <c r="AEH48" s="8"/>
      <c r="AEI48" s="8"/>
      <c r="AEJ48" s="8"/>
      <c r="AEK48" s="8"/>
      <c r="AEL48" s="8"/>
      <c r="AEM48" s="8"/>
      <c r="AEN48" s="8"/>
      <c r="AEO48" s="8"/>
      <c r="AEP48" s="8"/>
      <c r="AEQ48" s="8"/>
      <c r="AER48" s="8"/>
      <c r="AES48" s="8"/>
      <c r="AET48" s="8"/>
      <c r="AEU48" s="8"/>
      <c r="AEV48" s="8"/>
      <c r="AEW48" s="8"/>
      <c r="AEX48" s="8"/>
      <c r="AEY48" s="8"/>
      <c r="AEZ48" s="8"/>
      <c r="AFA48" s="8"/>
      <c r="AFB48" s="8"/>
      <c r="AFC48" s="8"/>
      <c r="AFD48" s="8"/>
      <c r="AFE48" s="8"/>
      <c r="AFF48" s="8"/>
      <c r="AFG48" s="8"/>
      <c r="AFH48" s="8"/>
      <c r="AFI48" s="8"/>
      <c r="AFJ48" s="8"/>
      <c r="AFK48" s="8"/>
      <c r="AFL48" s="8"/>
      <c r="AFM48" s="8"/>
      <c r="AFN48" s="8"/>
      <c r="AFO48" s="8"/>
      <c r="AFP48" s="8"/>
      <c r="AFQ48" s="8"/>
      <c r="AFR48" s="8"/>
      <c r="AFS48" s="8"/>
      <c r="AFT48" s="8"/>
      <c r="AFU48" s="8"/>
      <c r="AFV48" s="8"/>
      <c r="AFW48" s="8"/>
      <c r="AFX48" s="8"/>
      <c r="AFY48" s="8"/>
      <c r="AFZ48" s="8"/>
      <c r="AGA48" s="8"/>
      <c r="AGB48" s="8"/>
      <c r="AGC48" s="8"/>
      <c r="AGD48" s="8"/>
      <c r="AGE48" s="8"/>
      <c r="AGF48" s="8"/>
      <c r="AGG48" s="8"/>
      <c r="AGH48" s="8"/>
      <c r="AGI48" s="8"/>
      <c r="AGJ48" s="8"/>
      <c r="AGK48" s="8"/>
      <c r="AGL48" s="8"/>
      <c r="AGM48" s="8"/>
      <c r="AGN48" s="8"/>
      <c r="AGO48" s="8"/>
      <c r="AGP48" s="8"/>
      <c r="AGQ48" s="8"/>
      <c r="AGR48" s="8"/>
      <c r="AGS48" s="8"/>
      <c r="AGT48" s="8"/>
      <c r="AGU48" s="8"/>
      <c r="AGV48" s="8"/>
      <c r="AGW48" s="8"/>
      <c r="AGX48" s="8"/>
      <c r="AGY48" s="8"/>
      <c r="AGZ48" s="8"/>
      <c r="AHA48" s="8"/>
      <c r="AHB48" s="8"/>
      <c r="AHC48" s="8"/>
      <c r="AHD48" s="8"/>
      <c r="AHE48" s="8"/>
      <c r="AHF48" s="8"/>
      <c r="AHG48" s="8"/>
      <c r="AHH48" s="8"/>
      <c r="AHI48" s="8"/>
      <c r="AHJ48" s="8"/>
      <c r="AHK48" s="8"/>
      <c r="AHL48" s="8"/>
      <c r="AHM48" s="8"/>
      <c r="AHN48" s="8"/>
      <c r="AHO48" s="8"/>
      <c r="AHP48" s="8"/>
      <c r="AHQ48" s="8"/>
      <c r="AHR48" s="8"/>
      <c r="AHS48" s="8"/>
      <c r="AHT48" s="8"/>
      <c r="AHU48" s="8"/>
      <c r="AHV48" s="8"/>
      <c r="AHW48" s="8"/>
      <c r="AHX48" s="8"/>
      <c r="AHY48" s="8"/>
      <c r="AHZ48" s="8"/>
      <c r="AIA48" s="8"/>
      <c r="AIB48" s="8"/>
      <c r="AIC48" s="8"/>
      <c r="AID48" s="8"/>
      <c r="AIE48" s="8"/>
      <c r="AIF48" s="8"/>
      <c r="AIG48" s="8"/>
      <c r="AIH48" s="8"/>
      <c r="AII48" s="8"/>
      <c r="AIJ48" s="8"/>
      <c r="AIK48" s="8"/>
      <c r="AIL48" s="8"/>
      <c r="AIM48" s="8"/>
      <c r="AIN48" s="8"/>
      <c r="AIO48" s="8"/>
      <c r="AIP48" s="8"/>
      <c r="AIQ48" s="8"/>
      <c r="AIR48" s="8"/>
      <c r="AIS48" s="8"/>
      <c r="AIT48" s="8"/>
      <c r="AIU48" s="8"/>
      <c r="AIV48" s="8"/>
      <c r="AIW48" s="8"/>
      <c r="AIX48" s="8"/>
      <c r="AIY48" s="8"/>
      <c r="AIZ48" s="8"/>
      <c r="AJA48" s="8"/>
      <c r="AJB48" s="8"/>
      <c r="AJC48" s="8"/>
      <c r="AJD48" s="8"/>
      <c r="AJE48" s="8"/>
      <c r="AJF48" s="8"/>
      <c r="AJG48" s="8"/>
      <c r="AJH48" s="8"/>
      <c r="AJI48" s="8"/>
      <c r="AJJ48" s="8"/>
      <c r="AJK48" s="8"/>
      <c r="AJL48" s="8"/>
      <c r="AJM48" s="8"/>
      <c r="AJN48" s="8"/>
      <c r="AJO48" s="8"/>
      <c r="AJP48" s="8"/>
      <c r="AJQ48" s="8"/>
      <c r="AJR48" s="8"/>
      <c r="AJS48" s="8"/>
      <c r="AJT48" s="8"/>
      <c r="AJU48" s="8"/>
      <c r="AJV48" s="8"/>
      <c r="AJW48" s="8"/>
      <c r="AJX48" s="8"/>
      <c r="AJY48" s="8"/>
      <c r="AJZ48" s="8"/>
      <c r="AKA48" s="8"/>
      <c r="AKB48" s="8"/>
      <c r="AKC48" s="8"/>
      <c r="AKD48" s="8"/>
      <c r="AKE48" s="8"/>
      <c r="AKF48" s="8"/>
      <c r="AKG48" s="8"/>
      <c r="AKH48" s="8"/>
      <c r="AKI48" s="8"/>
      <c r="AKJ48" s="8"/>
      <c r="AKK48" s="8"/>
      <c r="AKL48" s="8"/>
      <c r="AKM48" s="8"/>
      <c r="AKN48" s="8"/>
      <c r="AKO48" s="8"/>
      <c r="AKP48" s="8"/>
      <c r="AKQ48" s="8"/>
      <c r="AKR48" s="8"/>
      <c r="AKS48" s="8"/>
      <c r="AKT48" s="8"/>
      <c r="AKU48" s="8"/>
      <c r="AKV48" s="8"/>
      <c r="AKW48" s="8"/>
      <c r="AKX48" s="8"/>
      <c r="AKY48" s="8"/>
      <c r="AKZ48" s="8"/>
      <c r="ALA48" s="8"/>
      <c r="ALB48" s="8"/>
      <c r="ALC48" s="8"/>
      <c r="ALD48" s="8"/>
      <c r="ALE48" s="8"/>
      <c r="ALF48" s="8"/>
      <c r="ALG48" s="8"/>
      <c r="ALH48" s="8"/>
      <c r="ALI48" s="8"/>
      <c r="ALJ48" s="8"/>
      <c r="ALK48" s="8"/>
      <c r="ALL48" s="8"/>
      <c r="ALM48" s="8"/>
      <c r="ALN48" s="8"/>
      <c r="ALO48" s="8"/>
      <c r="ALP48" s="8"/>
      <c r="ALQ48" s="8"/>
      <c r="ALR48" s="8"/>
      <c r="ALS48" s="8"/>
      <c r="ALT48" s="8"/>
      <c r="ALU48" s="8"/>
      <c r="ALV48" s="8"/>
      <c r="ALW48" s="8"/>
      <c r="ALX48" s="8"/>
      <c r="ALY48" s="8"/>
      <c r="ALZ48" s="8"/>
    </row>
    <row r="49" spans="1:1014" s="192" customFormat="1" x14ac:dyDescent="0.2">
      <c r="A49" s="62" t="s">
        <v>249</v>
      </c>
      <c r="B49" s="62" t="s">
        <v>259</v>
      </c>
      <c r="C49" s="181">
        <f>'Planilha Orçamentária'!Q49</f>
        <v>2021.075273976111</v>
      </c>
      <c r="D49" s="175"/>
      <c r="E49" s="184">
        <v>1</v>
      </c>
      <c r="F49" s="181">
        <f t="shared" si="4"/>
        <v>2021.075273976111</v>
      </c>
      <c r="G49" s="66"/>
      <c r="H49" s="184"/>
      <c r="I49" s="181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  <c r="IU49" s="8"/>
      <c r="IV49" s="8"/>
      <c r="IW49" s="8"/>
      <c r="IX49" s="8"/>
      <c r="IY49" s="8"/>
      <c r="IZ49" s="8"/>
      <c r="JA49" s="8"/>
      <c r="JB49" s="8"/>
      <c r="JC49" s="8"/>
      <c r="JD49" s="8"/>
      <c r="JE49" s="8"/>
      <c r="JF49" s="8"/>
      <c r="JG49" s="8"/>
      <c r="JH49" s="8"/>
      <c r="JI49" s="8"/>
      <c r="JJ49" s="8"/>
      <c r="JK49" s="8"/>
      <c r="JL49" s="8"/>
      <c r="JM49" s="8"/>
      <c r="JN49" s="8"/>
      <c r="JO49" s="8"/>
      <c r="JP49" s="8"/>
      <c r="JQ49" s="8"/>
      <c r="JR49" s="8"/>
      <c r="JS49" s="8"/>
      <c r="JT49" s="8"/>
      <c r="JU49" s="8"/>
      <c r="JV49" s="8"/>
      <c r="JW49" s="8"/>
      <c r="JX49" s="8"/>
      <c r="JY49" s="8"/>
      <c r="JZ49" s="8"/>
      <c r="KA49" s="8"/>
      <c r="KB49" s="8"/>
      <c r="KC49" s="8"/>
      <c r="KD49" s="8"/>
      <c r="KE49" s="8"/>
      <c r="KF49" s="8"/>
      <c r="KG49" s="8"/>
      <c r="KH49" s="8"/>
      <c r="KI49" s="8"/>
      <c r="KJ49" s="8"/>
      <c r="KK49" s="8"/>
      <c r="KL49" s="8"/>
      <c r="KM49" s="8"/>
      <c r="KN49" s="8"/>
      <c r="KO49" s="8"/>
      <c r="KP49" s="8"/>
      <c r="KQ49" s="8"/>
      <c r="KR49" s="8"/>
      <c r="KS49" s="8"/>
      <c r="KT49" s="8"/>
      <c r="KU49" s="8"/>
      <c r="KV49" s="8"/>
      <c r="KW49" s="8"/>
      <c r="KX49" s="8"/>
      <c r="KY49" s="8"/>
      <c r="KZ49" s="8"/>
      <c r="LA49" s="8"/>
      <c r="LB49" s="8"/>
      <c r="LC49" s="8"/>
      <c r="LD49" s="8"/>
      <c r="LE49" s="8"/>
      <c r="LF49" s="8"/>
      <c r="LG49" s="8"/>
      <c r="LH49" s="8"/>
      <c r="LI49" s="8"/>
      <c r="LJ49" s="8"/>
      <c r="LK49" s="8"/>
      <c r="LL49" s="8"/>
      <c r="LM49" s="8"/>
      <c r="LN49" s="8"/>
      <c r="LO49" s="8"/>
      <c r="LP49" s="8"/>
      <c r="LQ49" s="8"/>
      <c r="LR49" s="8"/>
      <c r="LS49" s="8"/>
      <c r="LT49" s="8"/>
      <c r="LU49" s="8"/>
      <c r="LV49" s="8"/>
      <c r="LW49" s="8"/>
      <c r="LX49" s="8"/>
      <c r="LY49" s="8"/>
      <c r="LZ49" s="8"/>
      <c r="MA49" s="8"/>
      <c r="MB49" s="8"/>
      <c r="MC49" s="8"/>
      <c r="MD49" s="8"/>
      <c r="ME49" s="8"/>
      <c r="MF49" s="8"/>
      <c r="MG49" s="8"/>
      <c r="MH49" s="8"/>
      <c r="MI49" s="8"/>
      <c r="MJ49" s="8"/>
      <c r="MK49" s="8"/>
      <c r="ML49" s="8"/>
      <c r="MM49" s="8"/>
      <c r="MN49" s="8"/>
      <c r="MO49" s="8"/>
      <c r="MP49" s="8"/>
      <c r="MQ49" s="8"/>
      <c r="MR49" s="8"/>
      <c r="MS49" s="8"/>
      <c r="MT49" s="8"/>
      <c r="MU49" s="8"/>
      <c r="MV49" s="8"/>
      <c r="MW49" s="8"/>
      <c r="MX49" s="8"/>
      <c r="MY49" s="8"/>
      <c r="MZ49" s="8"/>
      <c r="NA49" s="8"/>
      <c r="NB49" s="8"/>
      <c r="NC49" s="8"/>
      <c r="ND49" s="8"/>
      <c r="NE49" s="8"/>
      <c r="NF49" s="8"/>
      <c r="NG49" s="8"/>
      <c r="NH49" s="8"/>
      <c r="NI49" s="8"/>
      <c r="NJ49" s="8"/>
      <c r="NK49" s="8"/>
      <c r="NL49" s="8"/>
      <c r="NM49" s="8"/>
      <c r="NN49" s="8"/>
      <c r="NO49" s="8"/>
      <c r="NP49" s="8"/>
      <c r="NQ49" s="8"/>
      <c r="NR49" s="8"/>
      <c r="NS49" s="8"/>
      <c r="NT49" s="8"/>
      <c r="NU49" s="8"/>
      <c r="NV49" s="8"/>
      <c r="NW49" s="8"/>
      <c r="NX49" s="8"/>
      <c r="NY49" s="8"/>
      <c r="NZ49" s="8"/>
      <c r="OA49" s="8"/>
      <c r="OB49" s="8"/>
      <c r="OC49" s="8"/>
      <c r="OD49" s="8"/>
      <c r="OE49" s="8"/>
      <c r="OF49" s="8"/>
      <c r="OG49" s="8"/>
      <c r="OH49" s="8"/>
      <c r="OI49" s="8"/>
      <c r="OJ49" s="8"/>
      <c r="OK49" s="8"/>
      <c r="OL49" s="8"/>
      <c r="OM49" s="8"/>
      <c r="ON49" s="8"/>
      <c r="OO49" s="8"/>
      <c r="OP49" s="8"/>
      <c r="OQ49" s="8"/>
      <c r="OR49" s="8"/>
      <c r="OS49" s="8"/>
      <c r="OT49" s="8"/>
      <c r="OU49" s="8"/>
      <c r="OV49" s="8"/>
      <c r="OW49" s="8"/>
      <c r="OX49" s="8"/>
      <c r="OY49" s="8"/>
      <c r="OZ49" s="8"/>
      <c r="PA49" s="8"/>
      <c r="PB49" s="8"/>
      <c r="PC49" s="8"/>
      <c r="PD49" s="8"/>
      <c r="PE49" s="8"/>
      <c r="PF49" s="8"/>
      <c r="PG49" s="8"/>
      <c r="PH49" s="8"/>
      <c r="PI49" s="8"/>
      <c r="PJ49" s="8"/>
      <c r="PK49" s="8"/>
      <c r="PL49" s="8"/>
      <c r="PM49" s="8"/>
      <c r="PN49" s="8"/>
      <c r="PO49" s="8"/>
      <c r="PP49" s="8"/>
      <c r="PQ49" s="8"/>
      <c r="PR49" s="8"/>
      <c r="PS49" s="8"/>
      <c r="PT49" s="8"/>
      <c r="PU49" s="8"/>
      <c r="PV49" s="8"/>
      <c r="PW49" s="8"/>
      <c r="PX49" s="8"/>
      <c r="PY49" s="8"/>
      <c r="PZ49" s="8"/>
      <c r="QA49" s="8"/>
      <c r="QB49" s="8"/>
      <c r="QC49" s="8"/>
      <c r="QD49" s="8"/>
      <c r="QE49" s="8"/>
      <c r="QF49" s="8"/>
      <c r="QG49" s="8"/>
      <c r="QH49" s="8"/>
      <c r="QI49" s="8"/>
      <c r="QJ49" s="8"/>
      <c r="QK49" s="8"/>
      <c r="QL49" s="8"/>
      <c r="QM49" s="8"/>
      <c r="QN49" s="8"/>
      <c r="QO49" s="8"/>
      <c r="QP49" s="8"/>
      <c r="QQ49" s="8"/>
      <c r="QR49" s="8"/>
      <c r="QS49" s="8"/>
      <c r="QT49" s="8"/>
      <c r="QU49" s="8"/>
      <c r="QV49" s="8"/>
      <c r="QW49" s="8"/>
      <c r="QX49" s="8"/>
      <c r="QY49" s="8"/>
      <c r="QZ49" s="8"/>
      <c r="RA49" s="8"/>
      <c r="RB49" s="8"/>
      <c r="RC49" s="8"/>
      <c r="RD49" s="8"/>
      <c r="RE49" s="8"/>
      <c r="RF49" s="8"/>
      <c r="RG49" s="8"/>
      <c r="RH49" s="8"/>
      <c r="RI49" s="8"/>
      <c r="RJ49" s="8"/>
      <c r="RK49" s="8"/>
      <c r="RL49" s="8"/>
      <c r="RM49" s="8"/>
      <c r="RN49" s="8"/>
      <c r="RO49" s="8"/>
      <c r="RP49" s="8"/>
      <c r="RQ49" s="8"/>
      <c r="RR49" s="8"/>
      <c r="RS49" s="8"/>
      <c r="RT49" s="8"/>
      <c r="RU49" s="8"/>
      <c r="RV49" s="8"/>
      <c r="RW49" s="8"/>
      <c r="RX49" s="8"/>
      <c r="RY49" s="8"/>
      <c r="RZ49" s="8"/>
      <c r="SA49" s="8"/>
      <c r="SB49" s="8"/>
      <c r="SC49" s="8"/>
      <c r="SD49" s="8"/>
      <c r="SE49" s="8"/>
      <c r="SF49" s="8"/>
      <c r="SG49" s="8"/>
      <c r="SH49" s="8"/>
      <c r="SI49" s="8"/>
      <c r="SJ49" s="8"/>
      <c r="SK49" s="8"/>
      <c r="SL49" s="8"/>
      <c r="SM49" s="8"/>
      <c r="SN49" s="8"/>
      <c r="SO49" s="8"/>
      <c r="SP49" s="8"/>
      <c r="SQ49" s="8"/>
      <c r="SR49" s="8"/>
      <c r="SS49" s="8"/>
      <c r="ST49" s="8"/>
      <c r="SU49" s="8"/>
      <c r="SV49" s="8"/>
      <c r="SW49" s="8"/>
      <c r="SX49" s="8"/>
      <c r="SY49" s="8"/>
      <c r="SZ49" s="8"/>
      <c r="TA49" s="8"/>
      <c r="TB49" s="8"/>
      <c r="TC49" s="8"/>
      <c r="TD49" s="8"/>
      <c r="TE49" s="8"/>
      <c r="TF49" s="8"/>
      <c r="TG49" s="8"/>
      <c r="TH49" s="8"/>
      <c r="TI49" s="8"/>
      <c r="TJ49" s="8"/>
      <c r="TK49" s="8"/>
      <c r="TL49" s="8"/>
      <c r="TM49" s="8"/>
      <c r="TN49" s="8"/>
      <c r="TO49" s="8"/>
      <c r="TP49" s="8"/>
      <c r="TQ49" s="8"/>
      <c r="TR49" s="8"/>
      <c r="TS49" s="8"/>
      <c r="TT49" s="8"/>
      <c r="TU49" s="8"/>
      <c r="TV49" s="8"/>
      <c r="TW49" s="8"/>
      <c r="TX49" s="8"/>
      <c r="TY49" s="8"/>
      <c r="TZ49" s="8"/>
      <c r="UA49" s="8"/>
      <c r="UB49" s="8"/>
      <c r="UC49" s="8"/>
      <c r="UD49" s="8"/>
      <c r="UE49" s="8"/>
      <c r="UF49" s="8"/>
      <c r="UG49" s="8"/>
      <c r="UH49" s="8"/>
      <c r="UI49" s="8"/>
      <c r="UJ49" s="8"/>
      <c r="UK49" s="8"/>
      <c r="UL49" s="8"/>
      <c r="UM49" s="8"/>
      <c r="UN49" s="8"/>
      <c r="UO49" s="8"/>
      <c r="UP49" s="8"/>
      <c r="UQ49" s="8"/>
      <c r="UR49" s="8"/>
      <c r="US49" s="8"/>
      <c r="UT49" s="8"/>
      <c r="UU49" s="8"/>
      <c r="UV49" s="8"/>
      <c r="UW49" s="8"/>
      <c r="UX49" s="8"/>
      <c r="UY49" s="8"/>
      <c r="UZ49" s="8"/>
      <c r="VA49" s="8"/>
      <c r="VB49" s="8"/>
      <c r="VC49" s="8"/>
      <c r="VD49" s="8"/>
      <c r="VE49" s="8"/>
      <c r="VF49" s="8"/>
      <c r="VG49" s="8"/>
      <c r="VH49" s="8"/>
      <c r="VI49" s="8"/>
      <c r="VJ49" s="8"/>
      <c r="VK49" s="8"/>
      <c r="VL49" s="8"/>
      <c r="VM49" s="8"/>
      <c r="VN49" s="8"/>
      <c r="VO49" s="8"/>
      <c r="VP49" s="8"/>
      <c r="VQ49" s="8"/>
      <c r="VR49" s="8"/>
      <c r="VS49" s="8"/>
      <c r="VT49" s="8"/>
      <c r="VU49" s="8"/>
      <c r="VV49" s="8"/>
      <c r="VW49" s="8"/>
      <c r="VX49" s="8"/>
      <c r="VY49" s="8"/>
      <c r="VZ49" s="8"/>
      <c r="WA49" s="8"/>
      <c r="WB49" s="8"/>
      <c r="WC49" s="8"/>
      <c r="WD49" s="8"/>
      <c r="WE49" s="8"/>
      <c r="WF49" s="8"/>
      <c r="WG49" s="8"/>
      <c r="WH49" s="8"/>
      <c r="WI49" s="8"/>
      <c r="WJ49" s="8"/>
      <c r="WK49" s="8"/>
      <c r="WL49" s="8"/>
      <c r="WM49" s="8"/>
      <c r="WN49" s="8"/>
      <c r="WO49" s="8"/>
      <c r="WP49" s="8"/>
      <c r="WQ49" s="8"/>
      <c r="WR49" s="8"/>
      <c r="WS49" s="8"/>
      <c r="WT49" s="8"/>
      <c r="WU49" s="8"/>
      <c r="WV49" s="8"/>
      <c r="WW49" s="8"/>
      <c r="WX49" s="8"/>
      <c r="WY49" s="8"/>
      <c r="WZ49" s="8"/>
      <c r="XA49" s="8"/>
      <c r="XB49" s="8"/>
      <c r="XC49" s="8"/>
      <c r="XD49" s="8"/>
      <c r="XE49" s="8"/>
      <c r="XF49" s="8"/>
      <c r="XG49" s="8"/>
      <c r="XH49" s="8"/>
      <c r="XI49" s="8"/>
      <c r="XJ49" s="8"/>
      <c r="XK49" s="8"/>
      <c r="XL49" s="8"/>
      <c r="XM49" s="8"/>
      <c r="XN49" s="8"/>
      <c r="XO49" s="8"/>
      <c r="XP49" s="8"/>
      <c r="XQ49" s="8"/>
      <c r="XR49" s="8"/>
      <c r="XS49" s="8"/>
      <c r="XT49" s="8"/>
      <c r="XU49" s="8"/>
      <c r="XV49" s="8"/>
      <c r="XW49" s="8"/>
      <c r="XX49" s="8"/>
      <c r="XY49" s="8"/>
      <c r="XZ49" s="8"/>
      <c r="YA49" s="8"/>
      <c r="YB49" s="8"/>
      <c r="YC49" s="8"/>
      <c r="YD49" s="8"/>
      <c r="YE49" s="8"/>
      <c r="YF49" s="8"/>
      <c r="YG49" s="8"/>
      <c r="YH49" s="8"/>
      <c r="YI49" s="8"/>
      <c r="YJ49" s="8"/>
      <c r="YK49" s="8"/>
      <c r="YL49" s="8"/>
      <c r="YM49" s="8"/>
      <c r="YN49" s="8"/>
      <c r="YO49" s="8"/>
      <c r="YP49" s="8"/>
      <c r="YQ49" s="8"/>
      <c r="YR49" s="8"/>
      <c r="YS49" s="8"/>
      <c r="YT49" s="8"/>
      <c r="YU49" s="8"/>
      <c r="YV49" s="8"/>
      <c r="YW49" s="8"/>
      <c r="YX49" s="8"/>
      <c r="YY49" s="8"/>
      <c r="YZ49" s="8"/>
      <c r="ZA49" s="8"/>
      <c r="ZB49" s="8"/>
      <c r="ZC49" s="8"/>
      <c r="ZD49" s="8"/>
      <c r="ZE49" s="8"/>
      <c r="ZF49" s="8"/>
      <c r="ZG49" s="8"/>
      <c r="ZH49" s="8"/>
      <c r="ZI49" s="8"/>
      <c r="ZJ49" s="8"/>
      <c r="ZK49" s="8"/>
      <c r="ZL49" s="8"/>
      <c r="ZM49" s="8"/>
      <c r="ZN49" s="8"/>
      <c r="ZO49" s="8"/>
      <c r="ZP49" s="8"/>
      <c r="ZQ49" s="8"/>
      <c r="ZR49" s="8"/>
      <c r="ZS49" s="8"/>
      <c r="ZT49" s="8"/>
      <c r="ZU49" s="8"/>
      <c r="ZV49" s="8"/>
      <c r="ZW49" s="8"/>
      <c r="ZX49" s="8"/>
      <c r="ZY49" s="8"/>
      <c r="ZZ49" s="8"/>
      <c r="AAA49" s="8"/>
      <c r="AAB49" s="8"/>
      <c r="AAC49" s="8"/>
      <c r="AAD49" s="8"/>
      <c r="AAE49" s="8"/>
      <c r="AAF49" s="8"/>
      <c r="AAG49" s="8"/>
      <c r="AAH49" s="8"/>
      <c r="AAI49" s="8"/>
      <c r="AAJ49" s="8"/>
      <c r="AAK49" s="8"/>
      <c r="AAL49" s="8"/>
      <c r="AAM49" s="8"/>
      <c r="AAN49" s="8"/>
      <c r="AAO49" s="8"/>
      <c r="AAP49" s="8"/>
      <c r="AAQ49" s="8"/>
      <c r="AAR49" s="8"/>
      <c r="AAS49" s="8"/>
      <c r="AAT49" s="8"/>
      <c r="AAU49" s="8"/>
      <c r="AAV49" s="8"/>
      <c r="AAW49" s="8"/>
      <c r="AAX49" s="8"/>
      <c r="AAY49" s="8"/>
      <c r="AAZ49" s="8"/>
      <c r="ABA49" s="8"/>
      <c r="ABB49" s="8"/>
      <c r="ABC49" s="8"/>
      <c r="ABD49" s="8"/>
      <c r="ABE49" s="8"/>
      <c r="ABF49" s="8"/>
      <c r="ABG49" s="8"/>
      <c r="ABH49" s="8"/>
      <c r="ABI49" s="8"/>
      <c r="ABJ49" s="8"/>
      <c r="ABK49" s="8"/>
      <c r="ABL49" s="8"/>
      <c r="ABM49" s="8"/>
      <c r="ABN49" s="8"/>
      <c r="ABO49" s="8"/>
      <c r="ABP49" s="8"/>
      <c r="ABQ49" s="8"/>
      <c r="ABR49" s="8"/>
      <c r="ABS49" s="8"/>
      <c r="ABT49" s="8"/>
      <c r="ABU49" s="8"/>
      <c r="ABV49" s="8"/>
      <c r="ABW49" s="8"/>
      <c r="ABX49" s="8"/>
      <c r="ABY49" s="8"/>
      <c r="ABZ49" s="8"/>
      <c r="ACA49" s="8"/>
      <c r="ACB49" s="8"/>
      <c r="ACC49" s="8"/>
      <c r="ACD49" s="8"/>
      <c r="ACE49" s="8"/>
      <c r="ACF49" s="8"/>
      <c r="ACG49" s="8"/>
      <c r="ACH49" s="8"/>
      <c r="ACI49" s="8"/>
      <c r="ACJ49" s="8"/>
      <c r="ACK49" s="8"/>
      <c r="ACL49" s="8"/>
      <c r="ACM49" s="8"/>
      <c r="ACN49" s="8"/>
      <c r="ACO49" s="8"/>
      <c r="ACP49" s="8"/>
      <c r="ACQ49" s="8"/>
      <c r="ACR49" s="8"/>
      <c r="ACS49" s="8"/>
      <c r="ACT49" s="8"/>
      <c r="ACU49" s="8"/>
      <c r="ACV49" s="8"/>
      <c r="ACW49" s="8"/>
      <c r="ACX49" s="8"/>
      <c r="ACY49" s="8"/>
      <c r="ACZ49" s="8"/>
      <c r="ADA49" s="8"/>
      <c r="ADB49" s="8"/>
      <c r="ADC49" s="8"/>
      <c r="ADD49" s="8"/>
      <c r="ADE49" s="8"/>
      <c r="ADF49" s="8"/>
      <c r="ADG49" s="8"/>
      <c r="ADH49" s="8"/>
      <c r="ADI49" s="8"/>
      <c r="ADJ49" s="8"/>
      <c r="ADK49" s="8"/>
      <c r="ADL49" s="8"/>
      <c r="ADM49" s="8"/>
      <c r="ADN49" s="8"/>
      <c r="ADO49" s="8"/>
      <c r="ADP49" s="8"/>
      <c r="ADQ49" s="8"/>
      <c r="ADR49" s="8"/>
      <c r="ADS49" s="8"/>
      <c r="ADT49" s="8"/>
      <c r="ADU49" s="8"/>
      <c r="ADV49" s="8"/>
      <c r="ADW49" s="8"/>
      <c r="ADX49" s="8"/>
      <c r="ADY49" s="8"/>
      <c r="ADZ49" s="8"/>
      <c r="AEA49" s="8"/>
      <c r="AEB49" s="8"/>
      <c r="AEC49" s="8"/>
      <c r="AED49" s="8"/>
      <c r="AEE49" s="8"/>
      <c r="AEF49" s="8"/>
      <c r="AEG49" s="8"/>
      <c r="AEH49" s="8"/>
      <c r="AEI49" s="8"/>
      <c r="AEJ49" s="8"/>
      <c r="AEK49" s="8"/>
      <c r="AEL49" s="8"/>
      <c r="AEM49" s="8"/>
      <c r="AEN49" s="8"/>
      <c r="AEO49" s="8"/>
      <c r="AEP49" s="8"/>
      <c r="AEQ49" s="8"/>
      <c r="AER49" s="8"/>
      <c r="AES49" s="8"/>
      <c r="AET49" s="8"/>
      <c r="AEU49" s="8"/>
      <c r="AEV49" s="8"/>
      <c r="AEW49" s="8"/>
      <c r="AEX49" s="8"/>
      <c r="AEY49" s="8"/>
      <c r="AEZ49" s="8"/>
      <c r="AFA49" s="8"/>
      <c r="AFB49" s="8"/>
      <c r="AFC49" s="8"/>
      <c r="AFD49" s="8"/>
      <c r="AFE49" s="8"/>
      <c r="AFF49" s="8"/>
      <c r="AFG49" s="8"/>
      <c r="AFH49" s="8"/>
      <c r="AFI49" s="8"/>
      <c r="AFJ49" s="8"/>
      <c r="AFK49" s="8"/>
      <c r="AFL49" s="8"/>
      <c r="AFM49" s="8"/>
      <c r="AFN49" s="8"/>
      <c r="AFO49" s="8"/>
      <c r="AFP49" s="8"/>
      <c r="AFQ49" s="8"/>
      <c r="AFR49" s="8"/>
      <c r="AFS49" s="8"/>
      <c r="AFT49" s="8"/>
      <c r="AFU49" s="8"/>
      <c r="AFV49" s="8"/>
      <c r="AFW49" s="8"/>
      <c r="AFX49" s="8"/>
      <c r="AFY49" s="8"/>
      <c r="AFZ49" s="8"/>
      <c r="AGA49" s="8"/>
      <c r="AGB49" s="8"/>
      <c r="AGC49" s="8"/>
      <c r="AGD49" s="8"/>
      <c r="AGE49" s="8"/>
      <c r="AGF49" s="8"/>
      <c r="AGG49" s="8"/>
      <c r="AGH49" s="8"/>
      <c r="AGI49" s="8"/>
      <c r="AGJ49" s="8"/>
      <c r="AGK49" s="8"/>
      <c r="AGL49" s="8"/>
      <c r="AGM49" s="8"/>
      <c r="AGN49" s="8"/>
      <c r="AGO49" s="8"/>
      <c r="AGP49" s="8"/>
      <c r="AGQ49" s="8"/>
      <c r="AGR49" s="8"/>
      <c r="AGS49" s="8"/>
      <c r="AGT49" s="8"/>
      <c r="AGU49" s="8"/>
      <c r="AGV49" s="8"/>
      <c r="AGW49" s="8"/>
      <c r="AGX49" s="8"/>
      <c r="AGY49" s="8"/>
      <c r="AGZ49" s="8"/>
      <c r="AHA49" s="8"/>
      <c r="AHB49" s="8"/>
      <c r="AHC49" s="8"/>
      <c r="AHD49" s="8"/>
      <c r="AHE49" s="8"/>
      <c r="AHF49" s="8"/>
      <c r="AHG49" s="8"/>
      <c r="AHH49" s="8"/>
      <c r="AHI49" s="8"/>
      <c r="AHJ49" s="8"/>
      <c r="AHK49" s="8"/>
      <c r="AHL49" s="8"/>
      <c r="AHM49" s="8"/>
      <c r="AHN49" s="8"/>
      <c r="AHO49" s="8"/>
      <c r="AHP49" s="8"/>
      <c r="AHQ49" s="8"/>
      <c r="AHR49" s="8"/>
      <c r="AHS49" s="8"/>
      <c r="AHT49" s="8"/>
      <c r="AHU49" s="8"/>
      <c r="AHV49" s="8"/>
      <c r="AHW49" s="8"/>
      <c r="AHX49" s="8"/>
      <c r="AHY49" s="8"/>
      <c r="AHZ49" s="8"/>
      <c r="AIA49" s="8"/>
      <c r="AIB49" s="8"/>
      <c r="AIC49" s="8"/>
      <c r="AID49" s="8"/>
      <c r="AIE49" s="8"/>
      <c r="AIF49" s="8"/>
      <c r="AIG49" s="8"/>
      <c r="AIH49" s="8"/>
      <c r="AII49" s="8"/>
      <c r="AIJ49" s="8"/>
      <c r="AIK49" s="8"/>
      <c r="AIL49" s="8"/>
      <c r="AIM49" s="8"/>
      <c r="AIN49" s="8"/>
      <c r="AIO49" s="8"/>
      <c r="AIP49" s="8"/>
      <c r="AIQ49" s="8"/>
      <c r="AIR49" s="8"/>
      <c r="AIS49" s="8"/>
      <c r="AIT49" s="8"/>
      <c r="AIU49" s="8"/>
      <c r="AIV49" s="8"/>
      <c r="AIW49" s="8"/>
      <c r="AIX49" s="8"/>
      <c r="AIY49" s="8"/>
      <c r="AIZ49" s="8"/>
      <c r="AJA49" s="8"/>
      <c r="AJB49" s="8"/>
      <c r="AJC49" s="8"/>
      <c r="AJD49" s="8"/>
      <c r="AJE49" s="8"/>
      <c r="AJF49" s="8"/>
      <c r="AJG49" s="8"/>
      <c r="AJH49" s="8"/>
      <c r="AJI49" s="8"/>
      <c r="AJJ49" s="8"/>
      <c r="AJK49" s="8"/>
      <c r="AJL49" s="8"/>
      <c r="AJM49" s="8"/>
      <c r="AJN49" s="8"/>
      <c r="AJO49" s="8"/>
      <c r="AJP49" s="8"/>
      <c r="AJQ49" s="8"/>
      <c r="AJR49" s="8"/>
      <c r="AJS49" s="8"/>
      <c r="AJT49" s="8"/>
      <c r="AJU49" s="8"/>
      <c r="AJV49" s="8"/>
      <c r="AJW49" s="8"/>
      <c r="AJX49" s="8"/>
      <c r="AJY49" s="8"/>
      <c r="AJZ49" s="8"/>
      <c r="AKA49" s="8"/>
      <c r="AKB49" s="8"/>
      <c r="AKC49" s="8"/>
      <c r="AKD49" s="8"/>
      <c r="AKE49" s="8"/>
      <c r="AKF49" s="8"/>
      <c r="AKG49" s="8"/>
      <c r="AKH49" s="8"/>
      <c r="AKI49" s="8"/>
      <c r="AKJ49" s="8"/>
      <c r="AKK49" s="8"/>
      <c r="AKL49" s="8"/>
      <c r="AKM49" s="8"/>
      <c r="AKN49" s="8"/>
      <c r="AKO49" s="8"/>
      <c r="AKP49" s="8"/>
      <c r="AKQ49" s="8"/>
      <c r="AKR49" s="8"/>
      <c r="AKS49" s="8"/>
      <c r="AKT49" s="8"/>
      <c r="AKU49" s="8"/>
      <c r="AKV49" s="8"/>
      <c r="AKW49" s="8"/>
      <c r="AKX49" s="8"/>
      <c r="AKY49" s="8"/>
      <c r="AKZ49" s="8"/>
      <c r="ALA49" s="8"/>
      <c r="ALB49" s="8"/>
      <c r="ALC49" s="8"/>
      <c r="ALD49" s="8"/>
      <c r="ALE49" s="8"/>
      <c r="ALF49" s="8"/>
      <c r="ALG49" s="8"/>
      <c r="ALH49" s="8"/>
      <c r="ALI49" s="8"/>
      <c r="ALJ49" s="8"/>
      <c r="ALK49" s="8"/>
      <c r="ALL49" s="8"/>
      <c r="ALM49" s="8"/>
      <c r="ALN49" s="8"/>
      <c r="ALO49" s="8"/>
      <c r="ALP49" s="8"/>
      <c r="ALQ49" s="8"/>
      <c r="ALR49" s="8"/>
      <c r="ALS49" s="8"/>
      <c r="ALT49" s="8"/>
      <c r="ALU49" s="8"/>
      <c r="ALV49" s="8"/>
      <c r="ALW49" s="8"/>
      <c r="ALX49" s="8"/>
      <c r="ALY49" s="8"/>
      <c r="ALZ49" s="8"/>
    </row>
    <row r="50" spans="1:1014" s="192" customFormat="1" x14ac:dyDescent="0.2">
      <c r="A50" s="62" t="s">
        <v>250</v>
      </c>
      <c r="B50" s="62" t="s">
        <v>260</v>
      </c>
      <c r="C50" s="181">
        <f>'Planilha Orçamentária'!Q50</f>
        <v>93.238208026034968</v>
      </c>
      <c r="D50" s="175"/>
      <c r="E50" s="184">
        <v>1</v>
      </c>
      <c r="F50" s="181">
        <f t="shared" si="4"/>
        <v>93.238208026034968</v>
      </c>
      <c r="G50" s="66"/>
      <c r="H50" s="184"/>
      <c r="I50" s="181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  <c r="IS50" s="8"/>
      <c r="IT50" s="8"/>
      <c r="IU50" s="8"/>
      <c r="IV50" s="8"/>
      <c r="IW50" s="8"/>
      <c r="IX50" s="8"/>
      <c r="IY50" s="8"/>
      <c r="IZ50" s="8"/>
      <c r="JA50" s="8"/>
      <c r="JB50" s="8"/>
      <c r="JC50" s="8"/>
      <c r="JD50" s="8"/>
      <c r="JE50" s="8"/>
      <c r="JF50" s="8"/>
      <c r="JG50" s="8"/>
      <c r="JH50" s="8"/>
      <c r="JI50" s="8"/>
      <c r="JJ50" s="8"/>
      <c r="JK50" s="8"/>
      <c r="JL50" s="8"/>
      <c r="JM50" s="8"/>
      <c r="JN50" s="8"/>
      <c r="JO50" s="8"/>
      <c r="JP50" s="8"/>
      <c r="JQ50" s="8"/>
      <c r="JR50" s="8"/>
      <c r="JS50" s="8"/>
      <c r="JT50" s="8"/>
      <c r="JU50" s="8"/>
      <c r="JV50" s="8"/>
      <c r="JW50" s="8"/>
      <c r="JX50" s="8"/>
      <c r="JY50" s="8"/>
      <c r="JZ50" s="8"/>
      <c r="KA50" s="8"/>
      <c r="KB50" s="8"/>
      <c r="KC50" s="8"/>
      <c r="KD50" s="8"/>
      <c r="KE50" s="8"/>
      <c r="KF50" s="8"/>
      <c r="KG50" s="8"/>
      <c r="KH50" s="8"/>
      <c r="KI50" s="8"/>
      <c r="KJ50" s="8"/>
      <c r="KK50" s="8"/>
      <c r="KL50" s="8"/>
      <c r="KM50" s="8"/>
      <c r="KN50" s="8"/>
      <c r="KO50" s="8"/>
      <c r="KP50" s="8"/>
      <c r="KQ50" s="8"/>
      <c r="KR50" s="8"/>
      <c r="KS50" s="8"/>
      <c r="KT50" s="8"/>
      <c r="KU50" s="8"/>
      <c r="KV50" s="8"/>
      <c r="KW50" s="8"/>
      <c r="KX50" s="8"/>
      <c r="KY50" s="8"/>
      <c r="KZ50" s="8"/>
      <c r="LA50" s="8"/>
      <c r="LB50" s="8"/>
      <c r="LC50" s="8"/>
      <c r="LD50" s="8"/>
      <c r="LE50" s="8"/>
      <c r="LF50" s="8"/>
      <c r="LG50" s="8"/>
      <c r="LH50" s="8"/>
      <c r="LI50" s="8"/>
      <c r="LJ50" s="8"/>
      <c r="LK50" s="8"/>
      <c r="LL50" s="8"/>
      <c r="LM50" s="8"/>
      <c r="LN50" s="8"/>
      <c r="LO50" s="8"/>
      <c r="LP50" s="8"/>
      <c r="LQ50" s="8"/>
      <c r="LR50" s="8"/>
      <c r="LS50" s="8"/>
      <c r="LT50" s="8"/>
      <c r="LU50" s="8"/>
      <c r="LV50" s="8"/>
      <c r="LW50" s="8"/>
      <c r="LX50" s="8"/>
      <c r="LY50" s="8"/>
      <c r="LZ50" s="8"/>
      <c r="MA50" s="8"/>
      <c r="MB50" s="8"/>
      <c r="MC50" s="8"/>
      <c r="MD50" s="8"/>
      <c r="ME50" s="8"/>
      <c r="MF50" s="8"/>
      <c r="MG50" s="8"/>
      <c r="MH50" s="8"/>
      <c r="MI50" s="8"/>
      <c r="MJ50" s="8"/>
      <c r="MK50" s="8"/>
      <c r="ML50" s="8"/>
      <c r="MM50" s="8"/>
      <c r="MN50" s="8"/>
      <c r="MO50" s="8"/>
      <c r="MP50" s="8"/>
      <c r="MQ50" s="8"/>
      <c r="MR50" s="8"/>
      <c r="MS50" s="8"/>
      <c r="MT50" s="8"/>
      <c r="MU50" s="8"/>
      <c r="MV50" s="8"/>
      <c r="MW50" s="8"/>
      <c r="MX50" s="8"/>
      <c r="MY50" s="8"/>
      <c r="MZ50" s="8"/>
      <c r="NA50" s="8"/>
      <c r="NB50" s="8"/>
      <c r="NC50" s="8"/>
      <c r="ND50" s="8"/>
      <c r="NE50" s="8"/>
      <c r="NF50" s="8"/>
      <c r="NG50" s="8"/>
      <c r="NH50" s="8"/>
      <c r="NI50" s="8"/>
      <c r="NJ50" s="8"/>
      <c r="NK50" s="8"/>
      <c r="NL50" s="8"/>
      <c r="NM50" s="8"/>
      <c r="NN50" s="8"/>
      <c r="NO50" s="8"/>
      <c r="NP50" s="8"/>
      <c r="NQ50" s="8"/>
      <c r="NR50" s="8"/>
      <c r="NS50" s="8"/>
      <c r="NT50" s="8"/>
      <c r="NU50" s="8"/>
      <c r="NV50" s="8"/>
      <c r="NW50" s="8"/>
      <c r="NX50" s="8"/>
      <c r="NY50" s="8"/>
      <c r="NZ50" s="8"/>
      <c r="OA50" s="8"/>
      <c r="OB50" s="8"/>
      <c r="OC50" s="8"/>
      <c r="OD50" s="8"/>
      <c r="OE50" s="8"/>
      <c r="OF50" s="8"/>
      <c r="OG50" s="8"/>
      <c r="OH50" s="8"/>
      <c r="OI50" s="8"/>
      <c r="OJ50" s="8"/>
      <c r="OK50" s="8"/>
      <c r="OL50" s="8"/>
      <c r="OM50" s="8"/>
      <c r="ON50" s="8"/>
      <c r="OO50" s="8"/>
      <c r="OP50" s="8"/>
      <c r="OQ50" s="8"/>
      <c r="OR50" s="8"/>
      <c r="OS50" s="8"/>
      <c r="OT50" s="8"/>
      <c r="OU50" s="8"/>
      <c r="OV50" s="8"/>
      <c r="OW50" s="8"/>
      <c r="OX50" s="8"/>
      <c r="OY50" s="8"/>
      <c r="OZ50" s="8"/>
      <c r="PA50" s="8"/>
      <c r="PB50" s="8"/>
      <c r="PC50" s="8"/>
      <c r="PD50" s="8"/>
      <c r="PE50" s="8"/>
      <c r="PF50" s="8"/>
      <c r="PG50" s="8"/>
      <c r="PH50" s="8"/>
      <c r="PI50" s="8"/>
      <c r="PJ50" s="8"/>
      <c r="PK50" s="8"/>
      <c r="PL50" s="8"/>
      <c r="PM50" s="8"/>
      <c r="PN50" s="8"/>
      <c r="PO50" s="8"/>
      <c r="PP50" s="8"/>
      <c r="PQ50" s="8"/>
      <c r="PR50" s="8"/>
      <c r="PS50" s="8"/>
      <c r="PT50" s="8"/>
      <c r="PU50" s="8"/>
      <c r="PV50" s="8"/>
      <c r="PW50" s="8"/>
      <c r="PX50" s="8"/>
      <c r="PY50" s="8"/>
      <c r="PZ50" s="8"/>
      <c r="QA50" s="8"/>
      <c r="QB50" s="8"/>
      <c r="QC50" s="8"/>
      <c r="QD50" s="8"/>
      <c r="QE50" s="8"/>
      <c r="QF50" s="8"/>
      <c r="QG50" s="8"/>
      <c r="QH50" s="8"/>
      <c r="QI50" s="8"/>
      <c r="QJ50" s="8"/>
      <c r="QK50" s="8"/>
      <c r="QL50" s="8"/>
      <c r="QM50" s="8"/>
      <c r="QN50" s="8"/>
      <c r="QO50" s="8"/>
      <c r="QP50" s="8"/>
      <c r="QQ50" s="8"/>
      <c r="QR50" s="8"/>
      <c r="QS50" s="8"/>
      <c r="QT50" s="8"/>
      <c r="QU50" s="8"/>
      <c r="QV50" s="8"/>
      <c r="QW50" s="8"/>
      <c r="QX50" s="8"/>
      <c r="QY50" s="8"/>
      <c r="QZ50" s="8"/>
      <c r="RA50" s="8"/>
      <c r="RB50" s="8"/>
      <c r="RC50" s="8"/>
      <c r="RD50" s="8"/>
      <c r="RE50" s="8"/>
      <c r="RF50" s="8"/>
      <c r="RG50" s="8"/>
      <c r="RH50" s="8"/>
      <c r="RI50" s="8"/>
      <c r="RJ50" s="8"/>
      <c r="RK50" s="8"/>
      <c r="RL50" s="8"/>
      <c r="RM50" s="8"/>
      <c r="RN50" s="8"/>
      <c r="RO50" s="8"/>
      <c r="RP50" s="8"/>
      <c r="RQ50" s="8"/>
      <c r="RR50" s="8"/>
      <c r="RS50" s="8"/>
      <c r="RT50" s="8"/>
      <c r="RU50" s="8"/>
      <c r="RV50" s="8"/>
      <c r="RW50" s="8"/>
      <c r="RX50" s="8"/>
      <c r="RY50" s="8"/>
      <c r="RZ50" s="8"/>
      <c r="SA50" s="8"/>
      <c r="SB50" s="8"/>
      <c r="SC50" s="8"/>
      <c r="SD50" s="8"/>
      <c r="SE50" s="8"/>
      <c r="SF50" s="8"/>
      <c r="SG50" s="8"/>
      <c r="SH50" s="8"/>
      <c r="SI50" s="8"/>
      <c r="SJ50" s="8"/>
      <c r="SK50" s="8"/>
      <c r="SL50" s="8"/>
      <c r="SM50" s="8"/>
      <c r="SN50" s="8"/>
      <c r="SO50" s="8"/>
      <c r="SP50" s="8"/>
      <c r="SQ50" s="8"/>
      <c r="SR50" s="8"/>
      <c r="SS50" s="8"/>
      <c r="ST50" s="8"/>
      <c r="SU50" s="8"/>
      <c r="SV50" s="8"/>
      <c r="SW50" s="8"/>
      <c r="SX50" s="8"/>
      <c r="SY50" s="8"/>
      <c r="SZ50" s="8"/>
      <c r="TA50" s="8"/>
      <c r="TB50" s="8"/>
      <c r="TC50" s="8"/>
      <c r="TD50" s="8"/>
      <c r="TE50" s="8"/>
      <c r="TF50" s="8"/>
      <c r="TG50" s="8"/>
      <c r="TH50" s="8"/>
      <c r="TI50" s="8"/>
      <c r="TJ50" s="8"/>
      <c r="TK50" s="8"/>
      <c r="TL50" s="8"/>
      <c r="TM50" s="8"/>
      <c r="TN50" s="8"/>
      <c r="TO50" s="8"/>
      <c r="TP50" s="8"/>
      <c r="TQ50" s="8"/>
      <c r="TR50" s="8"/>
      <c r="TS50" s="8"/>
      <c r="TT50" s="8"/>
      <c r="TU50" s="8"/>
      <c r="TV50" s="8"/>
      <c r="TW50" s="8"/>
      <c r="TX50" s="8"/>
      <c r="TY50" s="8"/>
      <c r="TZ50" s="8"/>
      <c r="UA50" s="8"/>
      <c r="UB50" s="8"/>
      <c r="UC50" s="8"/>
      <c r="UD50" s="8"/>
      <c r="UE50" s="8"/>
      <c r="UF50" s="8"/>
      <c r="UG50" s="8"/>
      <c r="UH50" s="8"/>
      <c r="UI50" s="8"/>
      <c r="UJ50" s="8"/>
      <c r="UK50" s="8"/>
      <c r="UL50" s="8"/>
      <c r="UM50" s="8"/>
      <c r="UN50" s="8"/>
      <c r="UO50" s="8"/>
      <c r="UP50" s="8"/>
      <c r="UQ50" s="8"/>
      <c r="UR50" s="8"/>
      <c r="US50" s="8"/>
      <c r="UT50" s="8"/>
      <c r="UU50" s="8"/>
      <c r="UV50" s="8"/>
      <c r="UW50" s="8"/>
      <c r="UX50" s="8"/>
      <c r="UY50" s="8"/>
      <c r="UZ50" s="8"/>
      <c r="VA50" s="8"/>
      <c r="VB50" s="8"/>
      <c r="VC50" s="8"/>
      <c r="VD50" s="8"/>
      <c r="VE50" s="8"/>
      <c r="VF50" s="8"/>
      <c r="VG50" s="8"/>
      <c r="VH50" s="8"/>
      <c r="VI50" s="8"/>
      <c r="VJ50" s="8"/>
      <c r="VK50" s="8"/>
      <c r="VL50" s="8"/>
      <c r="VM50" s="8"/>
      <c r="VN50" s="8"/>
      <c r="VO50" s="8"/>
      <c r="VP50" s="8"/>
      <c r="VQ50" s="8"/>
      <c r="VR50" s="8"/>
      <c r="VS50" s="8"/>
      <c r="VT50" s="8"/>
      <c r="VU50" s="8"/>
      <c r="VV50" s="8"/>
      <c r="VW50" s="8"/>
      <c r="VX50" s="8"/>
      <c r="VY50" s="8"/>
      <c r="VZ50" s="8"/>
      <c r="WA50" s="8"/>
      <c r="WB50" s="8"/>
      <c r="WC50" s="8"/>
      <c r="WD50" s="8"/>
      <c r="WE50" s="8"/>
      <c r="WF50" s="8"/>
      <c r="WG50" s="8"/>
      <c r="WH50" s="8"/>
      <c r="WI50" s="8"/>
      <c r="WJ50" s="8"/>
      <c r="WK50" s="8"/>
      <c r="WL50" s="8"/>
      <c r="WM50" s="8"/>
      <c r="WN50" s="8"/>
      <c r="WO50" s="8"/>
      <c r="WP50" s="8"/>
      <c r="WQ50" s="8"/>
      <c r="WR50" s="8"/>
      <c r="WS50" s="8"/>
      <c r="WT50" s="8"/>
      <c r="WU50" s="8"/>
      <c r="WV50" s="8"/>
      <c r="WW50" s="8"/>
      <c r="WX50" s="8"/>
      <c r="WY50" s="8"/>
      <c r="WZ50" s="8"/>
      <c r="XA50" s="8"/>
      <c r="XB50" s="8"/>
      <c r="XC50" s="8"/>
      <c r="XD50" s="8"/>
      <c r="XE50" s="8"/>
      <c r="XF50" s="8"/>
      <c r="XG50" s="8"/>
      <c r="XH50" s="8"/>
      <c r="XI50" s="8"/>
      <c r="XJ50" s="8"/>
      <c r="XK50" s="8"/>
      <c r="XL50" s="8"/>
      <c r="XM50" s="8"/>
      <c r="XN50" s="8"/>
      <c r="XO50" s="8"/>
      <c r="XP50" s="8"/>
      <c r="XQ50" s="8"/>
      <c r="XR50" s="8"/>
      <c r="XS50" s="8"/>
      <c r="XT50" s="8"/>
      <c r="XU50" s="8"/>
      <c r="XV50" s="8"/>
      <c r="XW50" s="8"/>
      <c r="XX50" s="8"/>
      <c r="XY50" s="8"/>
      <c r="XZ50" s="8"/>
      <c r="YA50" s="8"/>
      <c r="YB50" s="8"/>
      <c r="YC50" s="8"/>
      <c r="YD50" s="8"/>
      <c r="YE50" s="8"/>
      <c r="YF50" s="8"/>
      <c r="YG50" s="8"/>
      <c r="YH50" s="8"/>
      <c r="YI50" s="8"/>
      <c r="YJ50" s="8"/>
      <c r="YK50" s="8"/>
      <c r="YL50" s="8"/>
      <c r="YM50" s="8"/>
      <c r="YN50" s="8"/>
      <c r="YO50" s="8"/>
      <c r="YP50" s="8"/>
      <c r="YQ50" s="8"/>
      <c r="YR50" s="8"/>
      <c r="YS50" s="8"/>
      <c r="YT50" s="8"/>
      <c r="YU50" s="8"/>
      <c r="YV50" s="8"/>
      <c r="YW50" s="8"/>
      <c r="YX50" s="8"/>
      <c r="YY50" s="8"/>
      <c r="YZ50" s="8"/>
      <c r="ZA50" s="8"/>
      <c r="ZB50" s="8"/>
      <c r="ZC50" s="8"/>
      <c r="ZD50" s="8"/>
      <c r="ZE50" s="8"/>
      <c r="ZF50" s="8"/>
      <c r="ZG50" s="8"/>
      <c r="ZH50" s="8"/>
      <c r="ZI50" s="8"/>
      <c r="ZJ50" s="8"/>
      <c r="ZK50" s="8"/>
      <c r="ZL50" s="8"/>
      <c r="ZM50" s="8"/>
      <c r="ZN50" s="8"/>
      <c r="ZO50" s="8"/>
      <c r="ZP50" s="8"/>
      <c r="ZQ50" s="8"/>
      <c r="ZR50" s="8"/>
      <c r="ZS50" s="8"/>
      <c r="ZT50" s="8"/>
      <c r="ZU50" s="8"/>
      <c r="ZV50" s="8"/>
      <c r="ZW50" s="8"/>
      <c r="ZX50" s="8"/>
      <c r="ZY50" s="8"/>
      <c r="ZZ50" s="8"/>
      <c r="AAA50" s="8"/>
      <c r="AAB50" s="8"/>
      <c r="AAC50" s="8"/>
      <c r="AAD50" s="8"/>
      <c r="AAE50" s="8"/>
      <c r="AAF50" s="8"/>
      <c r="AAG50" s="8"/>
      <c r="AAH50" s="8"/>
      <c r="AAI50" s="8"/>
      <c r="AAJ50" s="8"/>
      <c r="AAK50" s="8"/>
      <c r="AAL50" s="8"/>
      <c r="AAM50" s="8"/>
      <c r="AAN50" s="8"/>
      <c r="AAO50" s="8"/>
      <c r="AAP50" s="8"/>
      <c r="AAQ50" s="8"/>
      <c r="AAR50" s="8"/>
      <c r="AAS50" s="8"/>
      <c r="AAT50" s="8"/>
      <c r="AAU50" s="8"/>
      <c r="AAV50" s="8"/>
      <c r="AAW50" s="8"/>
      <c r="AAX50" s="8"/>
      <c r="AAY50" s="8"/>
      <c r="AAZ50" s="8"/>
      <c r="ABA50" s="8"/>
      <c r="ABB50" s="8"/>
      <c r="ABC50" s="8"/>
      <c r="ABD50" s="8"/>
      <c r="ABE50" s="8"/>
      <c r="ABF50" s="8"/>
      <c r="ABG50" s="8"/>
      <c r="ABH50" s="8"/>
      <c r="ABI50" s="8"/>
      <c r="ABJ50" s="8"/>
      <c r="ABK50" s="8"/>
      <c r="ABL50" s="8"/>
      <c r="ABM50" s="8"/>
      <c r="ABN50" s="8"/>
      <c r="ABO50" s="8"/>
      <c r="ABP50" s="8"/>
      <c r="ABQ50" s="8"/>
      <c r="ABR50" s="8"/>
      <c r="ABS50" s="8"/>
      <c r="ABT50" s="8"/>
      <c r="ABU50" s="8"/>
      <c r="ABV50" s="8"/>
      <c r="ABW50" s="8"/>
      <c r="ABX50" s="8"/>
      <c r="ABY50" s="8"/>
      <c r="ABZ50" s="8"/>
      <c r="ACA50" s="8"/>
      <c r="ACB50" s="8"/>
      <c r="ACC50" s="8"/>
      <c r="ACD50" s="8"/>
      <c r="ACE50" s="8"/>
      <c r="ACF50" s="8"/>
      <c r="ACG50" s="8"/>
      <c r="ACH50" s="8"/>
      <c r="ACI50" s="8"/>
      <c r="ACJ50" s="8"/>
      <c r="ACK50" s="8"/>
      <c r="ACL50" s="8"/>
      <c r="ACM50" s="8"/>
      <c r="ACN50" s="8"/>
      <c r="ACO50" s="8"/>
      <c r="ACP50" s="8"/>
      <c r="ACQ50" s="8"/>
      <c r="ACR50" s="8"/>
      <c r="ACS50" s="8"/>
      <c r="ACT50" s="8"/>
      <c r="ACU50" s="8"/>
      <c r="ACV50" s="8"/>
      <c r="ACW50" s="8"/>
      <c r="ACX50" s="8"/>
      <c r="ACY50" s="8"/>
      <c r="ACZ50" s="8"/>
      <c r="ADA50" s="8"/>
      <c r="ADB50" s="8"/>
      <c r="ADC50" s="8"/>
      <c r="ADD50" s="8"/>
      <c r="ADE50" s="8"/>
      <c r="ADF50" s="8"/>
      <c r="ADG50" s="8"/>
      <c r="ADH50" s="8"/>
      <c r="ADI50" s="8"/>
      <c r="ADJ50" s="8"/>
      <c r="ADK50" s="8"/>
      <c r="ADL50" s="8"/>
      <c r="ADM50" s="8"/>
      <c r="ADN50" s="8"/>
      <c r="ADO50" s="8"/>
      <c r="ADP50" s="8"/>
      <c r="ADQ50" s="8"/>
      <c r="ADR50" s="8"/>
      <c r="ADS50" s="8"/>
      <c r="ADT50" s="8"/>
      <c r="ADU50" s="8"/>
      <c r="ADV50" s="8"/>
      <c r="ADW50" s="8"/>
      <c r="ADX50" s="8"/>
      <c r="ADY50" s="8"/>
      <c r="ADZ50" s="8"/>
      <c r="AEA50" s="8"/>
      <c r="AEB50" s="8"/>
      <c r="AEC50" s="8"/>
      <c r="AED50" s="8"/>
      <c r="AEE50" s="8"/>
      <c r="AEF50" s="8"/>
      <c r="AEG50" s="8"/>
      <c r="AEH50" s="8"/>
      <c r="AEI50" s="8"/>
      <c r="AEJ50" s="8"/>
      <c r="AEK50" s="8"/>
      <c r="AEL50" s="8"/>
      <c r="AEM50" s="8"/>
      <c r="AEN50" s="8"/>
      <c r="AEO50" s="8"/>
      <c r="AEP50" s="8"/>
      <c r="AEQ50" s="8"/>
      <c r="AER50" s="8"/>
      <c r="AES50" s="8"/>
      <c r="AET50" s="8"/>
      <c r="AEU50" s="8"/>
      <c r="AEV50" s="8"/>
      <c r="AEW50" s="8"/>
      <c r="AEX50" s="8"/>
      <c r="AEY50" s="8"/>
      <c r="AEZ50" s="8"/>
      <c r="AFA50" s="8"/>
      <c r="AFB50" s="8"/>
      <c r="AFC50" s="8"/>
      <c r="AFD50" s="8"/>
      <c r="AFE50" s="8"/>
      <c r="AFF50" s="8"/>
      <c r="AFG50" s="8"/>
      <c r="AFH50" s="8"/>
      <c r="AFI50" s="8"/>
      <c r="AFJ50" s="8"/>
      <c r="AFK50" s="8"/>
      <c r="AFL50" s="8"/>
      <c r="AFM50" s="8"/>
      <c r="AFN50" s="8"/>
      <c r="AFO50" s="8"/>
      <c r="AFP50" s="8"/>
      <c r="AFQ50" s="8"/>
      <c r="AFR50" s="8"/>
      <c r="AFS50" s="8"/>
      <c r="AFT50" s="8"/>
      <c r="AFU50" s="8"/>
      <c r="AFV50" s="8"/>
      <c r="AFW50" s="8"/>
      <c r="AFX50" s="8"/>
      <c r="AFY50" s="8"/>
      <c r="AFZ50" s="8"/>
      <c r="AGA50" s="8"/>
      <c r="AGB50" s="8"/>
      <c r="AGC50" s="8"/>
      <c r="AGD50" s="8"/>
      <c r="AGE50" s="8"/>
      <c r="AGF50" s="8"/>
      <c r="AGG50" s="8"/>
      <c r="AGH50" s="8"/>
      <c r="AGI50" s="8"/>
      <c r="AGJ50" s="8"/>
      <c r="AGK50" s="8"/>
      <c r="AGL50" s="8"/>
      <c r="AGM50" s="8"/>
      <c r="AGN50" s="8"/>
      <c r="AGO50" s="8"/>
      <c r="AGP50" s="8"/>
      <c r="AGQ50" s="8"/>
      <c r="AGR50" s="8"/>
      <c r="AGS50" s="8"/>
      <c r="AGT50" s="8"/>
      <c r="AGU50" s="8"/>
      <c r="AGV50" s="8"/>
      <c r="AGW50" s="8"/>
      <c r="AGX50" s="8"/>
      <c r="AGY50" s="8"/>
      <c r="AGZ50" s="8"/>
      <c r="AHA50" s="8"/>
      <c r="AHB50" s="8"/>
      <c r="AHC50" s="8"/>
      <c r="AHD50" s="8"/>
      <c r="AHE50" s="8"/>
      <c r="AHF50" s="8"/>
      <c r="AHG50" s="8"/>
      <c r="AHH50" s="8"/>
      <c r="AHI50" s="8"/>
      <c r="AHJ50" s="8"/>
      <c r="AHK50" s="8"/>
      <c r="AHL50" s="8"/>
      <c r="AHM50" s="8"/>
      <c r="AHN50" s="8"/>
      <c r="AHO50" s="8"/>
      <c r="AHP50" s="8"/>
      <c r="AHQ50" s="8"/>
      <c r="AHR50" s="8"/>
      <c r="AHS50" s="8"/>
      <c r="AHT50" s="8"/>
      <c r="AHU50" s="8"/>
      <c r="AHV50" s="8"/>
      <c r="AHW50" s="8"/>
      <c r="AHX50" s="8"/>
      <c r="AHY50" s="8"/>
      <c r="AHZ50" s="8"/>
      <c r="AIA50" s="8"/>
      <c r="AIB50" s="8"/>
      <c r="AIC50" s="8"/>
      <c r="AID50" s="8"/>
      <c r="AIE50" s="8"/>
      <c r="AIF50" s="8"/>
      <c r="AIG50" s="8"/>
      <c r="AIH50" s="8"/>
      <c r="AII50" s="8"/>
      <c r="AIJ50" s="8"/>
      <c r="AIK50" s="8"/>
      <c r="AIL50" s="8"/>
      <c r="AIM50" s="8"/>
      <c r="AIN50" s="8"/>
      <c r="AIO50" s="8"/>
      <c r="AIP50" s="8"/>
      <c r="AIQ50" s="8"/>
      <c r="AIR50" s="8"/>
      <c r="AIS50" s="8"/>
      <c r="AIT50" s="8"/>
      <c r="AIU50" s="8"/>
      <c r="AIV50" s="8"/>
      <c r="AIW50" s="8"/>
      <c r="AIX50" s="8"/>
      <c r="AIY50" s="8"/>
      <c r="AIZ50" s="8"/>
      <c r="AJA50" s="8"/>
      <c r="AJB50" s="8"/>
      <c r="AJC50" s="8"/>
      <c r="AJD50" s="8"/>
      <c r="AJE50" s="8"/>
      <c r="AJF50" s="8"/>
      <c r="AJG50" s="8"/>
      <c r="AJH50" s="8"/>
      <c r="AJI50" s="8"/>
      <c r="AJJ50" s="8"/>
      <c r="AJK50" s="8"/>
      <c r="AJL50" s="8"/>
      <c r="AJM50" s="8"/>
      <c r="AJN50" s="8"/>
      <c r="AJO50" s="8"/>
      <c r="AJP50" s="8"/>
      <c r="AJQ50" s="8"/>
      <c r="AJR50" s="8"/>
      <c r="AJS50" s="8"/>
      <c r="AJT50" s="8"/>
      <c r="AJU50" s="8"/>
      <c r="AJV50" s="8"/>
      <c r="AJW50" s="8"/>
      <c r="AJX50" s="8"/>
      <c r="AJY50" s="8"/>
      <c r="AJZ50" s="8"/>
      <c r="AKA50" s="8"/>
      <c r="AKB50" s="8"/>
      <c r="AKC50" s="8"/>
      <c r="AKD50" s="8"/>
      <c r="AKE50" s="8"/>
      <c r="AKF50" s="8"/>
      <c r="AKG50" s="8"/>
      <c r="AKH50" s="8"/>
      <c r="AKI50" s="8"/>
      <c r="AKJ50" s="8"/>
      <c r="AKK50" s="8"/>
      <c r="AKL50" s="8"/>
      <c r="AKM50" s="8"/>
      <c r="AKN50" s="8"/>
      <c r="AKO50" s="8"/>
      <c r="AKP50" s="8"/>
      <c r="AKQ50" s="8"/>
      <c r="AKR50" s="8"/>
      <c r="AKS50" s="8"/>
      <c r="AKT50" s="8"/>
      <c r="AKU50" s="8"/>
      <c r="AKV50" s="8"/>
      <c r="AKW50" s="8"/>
      <c r="AKX50" s="8"/>
      <c r="AKY50" s="8"/>
      <c r="AKZ50" s="8"/>
      <c r="ALA50" s="8"/>
      <c r="ALB50" s="8"/>
      <c r="ALC50" s="8"/>
      <c r="ALD50" s="8"/>
      <c r="ALE50" s="8"/>
      <c r="ALF50" s="8"/>
      <c r="ALG50" s="8"/>
      <c r="ALH50" s="8"/>
      <c r="ALI50" s="8"/>
      <c r="ALJ50" s="8"/>
      <c r="ALK50" s="8"/>
      <c r="ALL50" s="8"/>
      <c r="ALM50" s="8"/>
      <c r="ALN50" s="8"/>
      <c r="ALO50" s="8"/>
      <c r="ALP50" s="8"/>
      <c r="ALQ50" s="8"/>
      <c r="ALR50" s="8"/>
      <c r="ALS50" s="8"/>
      <c r="ALT50" s="8"/>
      <c r="ALU50" s="8"/>
      <c r="ALV50" s="8"/>
      <c r="ALW50" s="8"/>
      <c r="ALX50" s="8"/>
      <c r="ALY50" s="8"/>
      <c r="ALZ50" s="8"/>
    </row>
    <row r="51" spans="1:1014" s="192" customFormat="1" x14ac:dyDescent="0.2">
      <c r="A51" s="62" t="s">
        <v>251</v>
      </c>
      <c r="B51" s="62" t="s">
        <v>271</v>
      </c>
      <c r="C51" s="181">
        <f>'Planilha Orçamentária'!Q51</f>
        <v>5174.7205454449413</v>
      </c>
      <c r="D51" s="175"/>
      <c r="E51" s="184">
        <v>1</v>
      </c>
      <c r="F51" s="181">
        <f t="shared" si="4"/>
        <v>5174.7205454449413</v>
      </c>
      <c r="G51" s="66"/>
      <c r="H51" s="184"/>
      <c r="I51" s="181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  <c r="IL51" s="8"/>
      <c r="IM51" s="8"/>
      <c r="IN51" s="8"/>
      <c r="IO51" s="8"/>
      <c r="IP51" s="8"/>
      <c r="IQ51" s="8"/>
      <c r="IR51" s="8"/>
      <c r="IS51" s="8"/>
      <c r="IT51" s="8"/>
      <c r="IU51" s="8"/>
      <c r="IV51" s="8"/>
      <c r="IW51" s="8"/>
      <c r="IX51" s="8"/>
      <c r="IY51" s="8"/>
      <c r="IZ51" s="8"/>
      <c r="JA51" s="8"/>
      <c r="JB51" s="8"/>
      <c r="JC51" s="8"/>
      <c r="JD51" s="8"/>
      <c r="JE51" s="8"/>
      <c r="JF51" s="8"/>
      <c r="JG51" s="8"/>
      <c r="JH51" s="8"/>
      <c r="JI51" s="8"/>
      <c r="JJ51" s="8"/>
      <c r="JK51" s="8"/>
      <c r="JL51" s="8"/>
      <c r="JM51" s="8"/>
      <c r="JN51" s="8"/>
      <c r="JO51" s="8"/>
      <c r="JP51" s="8"/>
      <c r="JQ51" s="8"/>
      <c r="JR51" s="8"/>
      <c r="JS51" s="8"/>
      <c r="JT51" s="8"/>
      <c r="JU51" s="8"/>
      <c r="JV51" s="8"/>
      <c r="JW51" s="8"/>
      <c r="JX51" s="8"/>
      <c r="JY51" s="8"/>
      <c r="JZ51" s="8"/>
      <c r="KA51" s="8"/>
      <c r="KB51" s="8"/>
      <c r="KC51" s="8"/>
      <c r="KD51" s="8"/>
      <c r="KE51" s="8"/>
      <c r="KF51" s="8"/>
      <c r="KG51" s="8"/>
      <c r="KH51" s="8"/>
      <c r="KI51" s="8"/>
      <c r="KJ51" s="8"/>
      <c r="KK51" s="8"/>
      <c r="KL51" s="8"/>
      <c r="KM51" s="8"/>
      <c r="KN51" s="8"/>
      <c r="KO51" s="8"/>
      <c r="KP51" s="8"/>
      <c r="KQ51" s="8"/>
      <c r="KR51" s="8"/>
      <c r="KS51" s="8"/>
      <c r="KT51" s="8"/>
      <c r="KU51" s="8"/>
      <c r="KV51" s="8"/>
      <c r="KW51" s="8"/>
      <c r="KX51" s="8"/>
      <c r="KY51" s="8"/>
      <c r="KZ51" s="8"/>
      <c r="LA51" s="8"/>
      <c r="LB51" s="8"/>
      <c r="LC51" s="8"/>
      <c r="LD51" s="8"/>
      <c r="LE51" s="8"/>
      <c r="LF51" s="8"/>
      <c r="LG51" s="8"/>
      <c r="LH51" s="8"/>
      <c r="LI51" s="8"/>
      <c r="LJ51" s="8"/>
      <c r="LK51" s="8"/>
      <c r="LL51" s="8"/>
      <c r="LM51" s="8"/>
      <c r="LN51" s="8"/>
      <c r="LO51" s="8"/>
      <c r="LP51" s="8"/>
      <c r="LQ51" s="8"/>
      <c r="LR51" s="8"/>
      <c r="LS51" s="8"/>
      <c r="LT51" s="8"/>
      <c r="LU51" s="8"/>
      <c r="LV51" s="8"/>
      <c r="LW51" s="8"/>
      <c r="LX51" s="8"/>
      <c r="LY51" s="8"/>
      <c r="LZ51" s="8"/>
      <c r="MA51" s="8"/>
      <c r="MB51" s="8"/>
      <c r="MC51" s="8"/>
      <c r="MD51" s="8"/>
      <c r="ME51" s="8"/>
      <c r="MF51" s="8"/>
      <c r="MG51" s="8"/>
      <c r="MH51" s="8"/>
      <c r="MI51" s="8"/>
      <c r="MJ51" s="8"/>
      <c r="MK51" s="8"/>
      <c r="ML51" s="8"/>
      <c r="MM51" s="8"/>
      <c r="MN51" s="8"/>
      <c r="MO51" s="8"/>
      <c r="MP51" s="8"/>
      <c r="MQ51" s="8"/>
      <c r="MR51" s="8"/>
      <c r="MS51" s="8"/>
      <c r="MT51" s="8"/>
      <c r="MU51" s="8"/>
      <c r="MV51" s="8"/>
      <c r="MW51" s="8"/>
      <c r="MX51" s="8"/>
      <c r="MY51" s="8"/>
      <c r="MZ51" s="8"/>
      <c r="NA51" s="8"/>
      <c r="NB51" s="8"/>
      <c r="NC51" s="8"/>
      <c r="ND51" s="8"/>
      <c r="NE51" s="8"/>
      <c r="NF51" s="8"/>
      <c r="NG51" s="8"/>
      <c r="NH51" s="8"/>
      <c r="NI51" s="8"/>
      <c r="NJ51" s="8"/>
      <c r="NK51" s="8"/>
      <c r="NL51" s="8"/>
      <c r="NM51" s="8"/>
      <c r="NN51" s="8"/>
      <c r="NO51" s="8"/>
      <c r="NP51" s="8"/>
      <c r="NQ51" s="8"/>
      <c r="NR51" s="8"/>
      <c r="NS51" s="8"/>
      <c r="NT51" s="8"/>
      <c r="NU51" s="8"/>
      <c r="NV51" s="8"/>
      <c r="NW51" s="8"/>
      <c r="NX51" s="8"/>
      <c r="NY51" s="8"/>
      <c r="NZ51" s="8"/>
      <c r="OA51" s="8"/>
      <c r="OB51" s="8"/>
      <c r="OC51" s="8"/>
      <c r="OD51" s="8"/>
      <c r="OE51" s="8"/>
      <c r="OF51" s="8"/>
      <c r="OG51" s="8"/>
      <c r="OH51" s="8"/>
      <c r="OI51" s="8"/>
      <c r="OJ51" s="8"/>
      <c r="OK51" s="8"/>
      <c r="OL51" s="8"/>
      <c r="OM51" s="8"/>
      <c r="ON51" s="8"/>
      <c r="OO51" s="8"/>
      <c r="OP51" s="8"/>
      <c r="OQ51" s="8"/>
      <c r="OR51" s="8"/>
      <c r="OS51" s="8"/>
      <c r="OT51" s="8"/>
      <c r="OU51" s="8"/>
      <c r="OV51" s="8"/>
      <c r="OW51" s="8"/>
      <c r="OX51" s="8"/>
      <c r="OY51" s="8"/>
      <c r="OZ51" s="8"/>
      <c r="PA51" s="8"/>
      <c r="PB51" s="8"/>
      <c r="PC51" s="8"/>
      <c r="PD51" s="8"/>
      <c r="PE51" s="8"/>
      <c r="PF51" s="8"/>
      <c r="PG51" s="8"/>
      <c r="PH51" s="8"/>
      <c r="PI51" s="8"/>
      <c r="PJ51" s="8"/>
      <c r="PK51" s="8"/>
      <c r="PL51" s="8"/>
      <c r="PM51" s="8"/>
      <c r="PN51" s="8"/>
      <c r="PO51" s="8"/>
      <c r="PP51" s="8"/>
      <c r="PQ51" s="8"/>
      <c r="PR51" s="8"/>
      <c r="PS51" s="8"/>
      <c r="PT51" s="8"/>
      <c r="PU51" s="8"/>
      <c r="PV51" s="8"/>
      <c r="PW51" s="8"/>
      <c r="PX51" s="8"/>
      <c r="PY51" s="8"/>
      <c r="PZ51" s="8"/>
      <c r="QA51" s="8"/>
      <c r="QB51" s="8"/>
      <c r="QC51" s="8"/>
      <c r="QD51" s="8"/>
      <c r="QE51" s="8"/>
      <c r="QF51" s="8"/>
      <c r="QG51" s="8"/>
      <c r="QH51" s="8"/>
      <c r="QI51" s="8"/>
      <c r="QJ51" s="8"/>
      <c r="QK51" s="8"/>
      <c r="QL51" s="8"/>
      <c r="QM51" s="8"/>
      <c r="QN51" s="8"/>
      <c r="QO51" s="8"/>
      <c r="QP51" s="8"/>
      <c r="QQ51" s="8"/>
      <c r="QR51" s="8"/>
      <c r="QS51" s="8"/>
      <c r="QT51" s="8"/>
      <c r="QU51" s="8"/>
      <c r="QV51" s="8"/>
      <c r="QW51" s="8"/>
      <c r="QX51" s="8"/>
      <c r="QY51" s="8"/>
      <c r="QZ51" s="8"/>
      <c r="RA51" s="8"/>
      <c r="RB51" s="8"/>
      <c r="RC51" s="8"/>
      <c r="RD51" s="8"/>
      <c r="RE51" s="8"/>
      <c r="RF51" s="8"/>
      <c r="RG51" s="8"/>
      <c r="RH51" s="8"/>
      <c r="RI51" s="8"/>
      <c r="RJ51" s="8"/>
      <c r="RK51" s="8"/>
      <c r="RL51" s="8"/>
      <c r="RM51" s="8"/>
      <c r="RN51" s="8"/>
      <c r="RO51" s="8"/>
      <c r="RP51" s="8"/>
      <c r="RQ51" s="8"/>
      <c r="RR51" s="8"/>
      <c r="RS51" s="8"/>
      <c r="RT51" s="8"/>
      <c r="RU51" s="8"/>
      <c r="RV51" s="8"/>
      <c r="RW51" s="8"/>
      <c r="RX51" s="8"/>
      <c r="RY51" s="8"/>
      <c r="RZ51" s="8"/>
      <c r="SA51" s="8"/>
      <c r="SB51" s="8"/>
      <c r="SC51" s="8"/>
      <c r="SD51" s="8"/>
      <c r="SE51" s="8"/>
      <c r="SF51" s="8"/>
      <c r="SG51" s="8"/>
      <c r="SH51" s="8"/>
      <c r="SI51" s="8"/>
      <c r="SJ51" s="8"/>
      <c r="SK51" s="8"/>
      <c r="SL51" s="8"/>
      <c r="SM51" s="8"/>
      <c r="SN51" s="8"/>
      <c r="SO51" s="8"/>
      <c r="SP51" s="8"/>
      <c r="SQ51" s="8"/>
      <c r="SR51" s="8"/>
      <c r="SS51" s="8"/>
      <c r="ST51" s="8"/>
      <c r="SU51" s="8"/>
      <c r="SV51" s="8"/>
      <c r="SW51" s="8"/>
      <c r="SX51" s="8"/>
      <c r="SY51" s="8"/>
      <c r="SZ51" s="8"/>
      <c r="TA51" s="8"/>
      <c r="TB51" s="8"/>
      <c r="TC51" s="8"/>
      <c r="TD51" s="8"/>
      <c r="TE51" s="8"/>
      <c r="TF51" s="8"/>
      <c r="TG51" s="8"/>
      <c r="TH51" s="8"/>
      <c r="TI51" s="8"/>
      <c r="TJ51" s="8"/>
      <c r="TK51" s="8"/>
      <c r="TL51" s="8"/>
      <c r="TM51" s="8"/>
      <c r="TN51" s="8"/>
      <c r="TO51" s="8"/>
      <c r="TP51" s="8"/>
      <c r="TQ51" s="8"/>
      <c r="TR51" s="8"/>
      <c r="TS51" s="8"/>
      <c r="TT51" s="8"/>
      <c r="TU51" s="8"/>
      <c r="TV51" s="8"/>
      <c r="TW51" s="8"/>
      <c r="TX51" s="8"/>
      <c r="TY51" s="8"/>
      <c r="TZ51" s="8"/>
      <c r="UA51" s="8"/>
      <c r="UB51" s="8"/>
      <c r="UC51" s="8"/>
      <c r="UD51" s="8"/>
      <c r="UE51" s="8"/>
      <c r="UF51" s="8"/>
      <c r="UG51" s="8"/>
      <c r="UH51" s="8"/>
      <c r="UI51" s="8"/>
      <c r="UJ51" s="8"/>
      <c r="UK51" s="8"/>
      <c r="UL51" s="8"/>
      <c r="UM51" s="8"/>
      <c r="UN51" s="8"/>
      <c r="UO51" s="8"/>
      <c r="UP51" s="8"/>
      <c r="UQ51" s="8"/>
      <c r="UR51" s="8"/>
      <c r="US51" s="8"/>
      <c r="UT51" s="8"/>
      <c r="UU51" s="8"/>
      <c r="UV51" s="8"/>
      <c r="UW51" s="8"/>
      <c r="UX51" s="8"/>
      <c r="UY51" s="8"/>
      <c r="UZ51" s="8"/>
      <c r="VA51" s="8"/>
      <c r="VB51" s="8"/>
      <c r="VC51" s="8"/>
      <c r="VD51" s="8"/>
      <c r="VE51" s="8"/>
      <c r="VF51" s="8"/>
      <c r="VG51" s="8"/>
      <c r="VH51" s="8"/>
      <c r="VI51" s="8"/>
      <c r="VJ51" s="8"/>
      <c r="VK51" s="8"/>
      <c r="VL51" s="8"/>
      <c r="VM51" s="8"/>
      <c r="VN51" s="8"/>
      <c r="VO51" s="8"/>
      <c r="VP51" s="8"/>
      <c r="VQ51" s="8"/>
      <c r="VR51" s="8"/>
      <c r="VS51" s="8"/>
      <c r="VT51" s="8"/>
      <c r="VU51" s="8"/>
      <c r="VV51" s="8"/>
      <c r="VW51" s="8"/>
      <c r="VX51" s="8"/>
      <c r="VY51" s="8"/>
      <c r="VZ51" s="8"/>
      <c r="WA51" s="8"/>
      <c r="WB51" s="8"/>
      <c r="WC51" s="8"/>
      <c r="WD51" s="8"/>
      <c r="WE51" s="8"/>
      <c r="WF51" s="8"/>
      <c r="WG51" s="8"/>
      <c r="WH51" s="8"/>
      <c r="WI51" s="8"/>
      <c r="WJ51" s="8"/>
      <c r="WK51" s="8"/>
      <c r="WL51" s="8"/>
      <c r="WM51" s="8"/>
      <c r="WN51" s="8"/>
      <c r="WO51" s="8"/>
      <c r="WP51" s="8"/>
      <c r="WQ51" s="8"/>
      <c r="WR51" s="8"/>
      <c r="WS51" s="8"/>
      <c r="WT51" s="8"/>
      <c r="WU51" s="8"/>
      <c r="WV51" s="8"/>
      <c r="WW51" s="8"/>
      <c r="WX51" s="8"/>
      <c r="WY51" s="8"/>
      <c r="WZ51" s="8"/>
      <c r="XA51" s="8"/>
      <c r="XB51" s="8"/>
      <c r="XC51" s="8"/>
      <c r="XD51" s="8"/>
      <c r="XE51" s="8"/>
      <c r="XF51" s="8"/>
      <c r="XG51" s="8"/>
      <c r="XH51" s="8"/>
      <c r="XI51" s="8"/>
      <c r="XJ51" s="8"/>
      <c r="XK51" s="8"/>
      <c r="XL51" s="8"/>
      <c r="XM51" s="8"/>
      <c r="XN51" s="8"/>
      <c r="XO51" s="8"/>
      <c r="XP51" s="8"/>
      <c r="XQ51" s="8"/>
      <c r="XR51" s="8"/>
      <c r="XS51" s="8"/>
      <c r="XT51" s="8"/>
      <c r="XU51" s="8"/>
      <c r="XV51" s="8"/>
      <c r="XW51" s="8"/>
      <c r="XX51" s="8"/>
      <c r="XY51" s="8"/>
      <c r="XZ51" s="8"/>
      <c r="YA51" s="8"/>
      <c r="YB51" s="8"/>
      <c r="YC51" s="8"/>
      <c r="YD51" s="8"/>
      <c r="YE51" s="8"/>
      <c r="YF51" s="8"/>
      <c r="YG51" s="8"/>
      <c r="YH51" s="8"/>
      <c r="YI51" s="8"/>
      <c r="YJ51" s="8"/>
      <c r="YK51" s="8"/>
      <c r="YL51" s="8"/>
      <c r="YM51" s="8"/>
      <c r="YN51" s="8"/>
      <c r="YO51" s="8"/>
      <c r="YP51" s="8"/>
      <c r="YQ51" s="8"/>
      <c r="YR51" s="8"/>
      <c r="YS51" s="8"/>
      <c r="YT51" s="8"/>
      <c r="YU51" s="8"/>
      <c r="YV51" s="8"/>
      <c r="YW51" s="8"/>
      <c r="YX51" s="8"/>
      <c r="YY51" s="8"/>
      <c r="YZ51" s="8"/>
      <c r="ZA51" s="8"/>
      <c r="ZB51" s="8"/>
      <c r="ZC51" s="8"/>
      <c r="ZD51" s="8"/>
      <c r="ZE51" s="8"/>
      <c r="ZF51" s="8"/>
      <c r="ZG51" s="8"/>
      <c r="ZH51" s="8"/>
      <c r="ZI51" s="8"/>
      <c r="ZJ51" s="8"/>
      <c r="ZK51" s="8"/>
      <c r="ZL51" s="8"/>
      <c r="ZM51" s="8"/>
      <c r="ZN51" s="8"/>
      <c r="ZO51" s="8"/>
      <c r="ZP51" s="8"/>
      <c r="ZQ51" s="8"/>
      <c r="ZR51" s="8"/>
      <c r="ZS51" s="8"/>
      <c r="ZT51" s="8"/>
      <c r="ZU51" s="8"/>
      <c r="ZV51" s="8"/>
      <c r="ZW51" s="8"/>
      <c r="ZX51" s="8"/>
      <c r="ZY51" s="8"/>
      <c r="ZZ51" s="8"/>
      <c r="AAA51" s="8"/>
      <c r="AAB51" s="8"/>
      <c r="AAC51" s="8"/>
      <c r="AAD51" s="8"/>
      <c r="AAE51" s="8"/>
      <c r="AAF51" s="8"/>
      <c r="AAG51" s="8"/>
      <c r="AAH51" s="8"/>
      <c r="AAI51" s="8"/>
      <c r="AAJ51" s="8"/>
      <c r="AAK51" s="8"/>
      <c r="AAL51" s="8"/>
      <c r="AAM51" s="8"/>
      <c r="AAN51" s="8"/>
      <c r="AAO51" s="8"/>
      <c r="AAP51" s="8"/>
      <c r="AAQ51" s="8"/>
      <c r="AAR51" s="8"/>
      <c r="AAS51" s="8"/>
      <c r="AAT51" s="8"/>
      <c r="AAU51" s="8"/>
      <c r="AAV51" s="8"/>
      <c r="AAW51" s="8"/>
      <c r="AAX51" s="8"/>
      <c r="AAY51" s="8"/>
      <c r="AAZ51" s="8"/>
      <c r="ABA51" s="8"/>
      <c r="ABB51" s="8"/>
      <c r="ABC51" s="8"/>
      <c r="ABD51" s="8"/>
      <c r="ABE51" s="8"/>
      <c r="ABF51" s="8"/>
      <c r="ABG51" s="8"/>
      <c r="ABH51" s="8"/>
      <c r="ABI51" s="8"/>
      <c r="ABJ51" s="8"/>
      <c r="ABK51" s="8"/>
      <c r="ABL51" s="8"/>
      <c r="ABM51" s="8"/>
      <c r="ABN51" s="8"/>
      <c r="ABO51" s="8"/>
      <c r="ABP51" s="8"/>
      <c r="ABQ51" s="8"/>
      <c r="ABR51" s="8"/>
      <c r="ABS51" s="8"/>
      <c r="ABT51" s="8"/>
      <c r="ABU51" s="8"/>
      <c r="ABV51" s="8"/>
      <c r="ABW51" s="8"/>
      <c r="ABX51" s="8"/>
      <c r="ABY51" s="8"/>
      <c r="ABZ51" s="8"/>
      <c r="ACA51" s="8"/>
      <c r="ACB51" s="8"/>
      <c r="ACC51" s="8"/>
      <c r="ACD51" s="8"/>
      <c r="ACE51" s="8"/>
      <c r="ACF51" s="8"/>
      <c r="ACG51" s="8"/>
      <c r="ACH51" s="8"/>
      <c r="ACI51" s="8"/>
      <c r="ACJ51" s="8"/>
      <c r="ACK51" s="8"/>
      <c r="ACL51" s="8"/>
      <c r="ACM51" s="8"/>
      <c r="ACN51" s="8"/>
      <c r="ACO51" s="8"/>
      <c r="ACP51" s="8"/>
      <c r="ACQ51" s="8"/>
      <c r="ACR51" s="8"/>
      <c r="ACS51" s="8"/>
      <c r="ACT51" s="8"/>
      <c r="ACU51" s="8"/>
      <c r="ACV51" s="8"/>
      <c r="ACW51" s="8"/>
      <c r="ACX51" s="8"/>
      <c r="ACY51" s="8"/>
      <c r="ACZ51" s="8"/>
      <c r="ADA51" s="8"/>
      <c r="ADB51" s="8"/>
      <c r="ADC51" s="8"/>
      <c r="ADD51" s="8"/>
      <c r="ADE51" s="8"/>
      <c r="ADF51" s="8"/>
      <c r="ADG51" s="8"/>
      <c r="ADH51" s="8"/>
      <c r="ADI51" s="8"/>
      <c r="ADJ51" s="8"/>
      <c r="ADK51" s="8"/>
      <c r="ADL51" s="8"/>
      <c r="ADM51" s="8"/>
      <c r="ADN51" s="8"/>
      <c r="ADO51" s="8"/>
      <c r="ADP51" s="8"/>
      <c r="ADQ51" s="8"/>
      <c r="ADR51" s="8"/>
      <c r="ADS51" s="8"/>
      <c r="ADT51" s="8"/>
      <c r="ADU51" s="8"/>
      <c r="ADV51" s="8"/>
      <c r="ADW51" s="8"/>
      <c r="ADX51" s="8"/>
      <c r="ADY51" s="8"/>
      <c r="ADZ51" s="8"/>
      <c r="AEA51" s="8"/>
      <c r="AEB51" s="8"/>
      <c r="AEC51" s="8"/>
      <c r="AED51" s="8"/>
      <c r="AEE51" s="8"/>
      <c r="AEF51" s="8"/>
      <c r="AEG51" s="8"/>
      <c r="AEH51" s="8"/>
      <c r="AEI51" s="8"/>
      <c r="AEJ51" s="8"/>
      <c r="AEK51" s="8"/>
      <c r="AEL51" s="8"/>
      <c r="AEM51" s="8"/>
      <c r="AEN51" s="8"/>
      <c r="AEO51" s="8"/>
      <c r="AEP51" s="8"/>
      <c r="AEQ51" s="8"/>
      <c r="AER51" s="8"/>
      <c r="AES51" s="8"/>
      <c r="AET51" s="8"/>
      <c r="AEU51" s="8"/>
      <c r="AEV51" s="8"/>
      <c r="AEW51" s="8"/>
      <c r="AEX51" s="8"/>
      <c r="AEY51" s="8"/>
      <c r="AEZ51" s="8"/>
      <c r="AFA51" s="8"/>
      <c r="AFB51" s="8"/>
      <c r="AFC51" s="8"/>
      <c r="AFD51" s="8"/>
      <c r="AFE51" s="8"/>
      <c r="AFF51" s="8"/>
      <c r="AFG51" s="8"/>
      <c r="AFH51" s="8"/>
      <c r="AFI51" s="8"/>
      <c r="AFJ51" s="8"/>
      <c r="AFK51" s="8"/>
      <c r="AFL51" s="8"/>
      <c r="AFM51" s="8"/>
      <c r="AFN51" s="8"/>
      <c r="AFO51" s="8"/>
      <c r="AFP51" s="8"/>
      <c r="AFQ51" s="8"/>
      <c r="AFR51" s="8"/>
      <c r="AFS51" s="8"/>
      <c r="AFT51" s="8"/>
      <c r="AFU51" s="8"/>
      <c r="AFV51" s="8"/>
      <c r="AFW51" s="8"/>
      <c r="AFX51" s="8"/>
      <c r="AFY51" s="8"/>
      <c r="AFZ51" s="8"/>
      <c r="AGA51" s="8"/>
      <c r="AGB51" s="8"/>
      <c r="AGC51" s="8"/>
      <c r="AGD51" s="8"/>
      <c r="AGE51" s="8"/>
      <c r="AGF51" s="8"/>
      <c r="AGG51" s="8"/>
      <c r="AGH51" s="8"/>
      <c r="AGI51" s="8"/>
      <c r="AGJ51" s="8"/>
      <c r="AGK51" s="8"/>
      <c r="AGL51" s="8"/>
      <c r="AGM51" s="8"/>
      <c r="AGN51" s="8"/>
      <c r="AGO51" s="8"/>
      <c r="AGP51" s="8"/>
      <c r="AGQ51" s="8"/>
      <c r="AGR51" s="8"/>
      <c r="AGS51" s="8"/>
      <c r="AGT51" s="8"/>
      <c r="AGU51" s="8"/>
      <c r="AGV51" s="8"/>
      <c r="AGW51" s="8"/>
      <c r="AGX51" s="8"/>
      <c r="AGY51" s="8"/>
      <c r="AGZ51" s="8"/>
      <c r="AHA51" s="8"/>
      <c r="AHB51" s="8"/>
      <c r="AHC51" s="8"/>
      <c r="AHD51" s="8"/>
      <c r="AHE51" s="8"/>
      <c r="AHF51" s="8"/>
      <c r="AHG51" s="8"/>
      <c r="AHH51" s="8"/>
      <c r="AHI51" s="8"/>
      <c r="AHJ51" s="8"/>
      <c r="AHK51" s="8"/>
      <c r="AHL51" s="8"/>
      <c r="AHM51" s="8"/>
      <c r="AHN51" s="8"/>
      <c r="AHO51" s="8"/>
      <c r="AHP51" s="8"/>
      <c r="AHQ51" s="8"/>
      <c r="AHR51" s="8"/>
      <c r="AHS51" s="8"/>
      <c r="AHT51" s="8"/>
      <c r="AHU51" s="8"/>
      <c r="AHV51" s="8"/>
      <c r="AHW51" s="8"/>
      <c r="AHX51" s="8"/>
      <c r="AHY51" s="8"/>
      <c r="AHZ51" s="8"/>
      <c r="AIA51" s="8"/>
      <c r="AIB51" s="8"/>
      <c r="AIC51" s="8"/>
      <c r="AID51" s="8"/>
      <c r="AIE51" s="8"/>
      <c r="AIF51" s="8"/>
      <c r="AIG51" s="8"/>
      <c r="AIH51" s="8"/>
      <c r="AII51" s="8"/>
      <c r="AIJ51" s="8"/>
      <c r="AIK51" s="8"/>
      <c r="AIL51" s="8"/>
      <c r="AIM51" s="8"/>
      <c r="AIN51" s="8"/>
      <c r="AIO51" s="8"/>
      <c r="AIP51" s="8"/>
      <c r="AIQ51" s="8"/>
      <c r="AIR51" s="8"/>
      <c r="AIS51" s="8"/>
      <c r="AIT51" s="8"/>
      <c r="AIU51" s="8"/>
      <c r="AIV51" s="8"/>
      <c r="AIW51" s="8"/>
      <c r="AIX51" s="8"/>
      <c r="AIY51" s="8"/>
      <c r="AIZ51" s="8"/>
      <c r="AJA51" s="8"/>
      <c r="AJB51" s="8"/>
      <c r="AJC51" s="8"/>
      <c r="AJD51" s="8"/>
      <c r="AJE51" s="8"/>
      <c r="AJF51" s="8"/>
      <c r="AJG51" s="8"/>
      <c r="AJH51" s="8"/>
      <c r="AJI51" s="8"/>
      <c r="AJJ51" s="8"/>
      <c r="AJK51" s="8"/>
      <c r="AJL51" s="8"/>
      <c r="AJM51" s="8"/>
      <c r="AJN51" s="8"/>
      <c r="AJO51" s="8"/>
      <c r="AJP51" s="8"/>
      <c r="AJQ51" s="8"/>
      <c r="AJR51" s="8"/>
      <c r="AJS51" s="8"/>
      <c r="AJT51" s="8"/>
      <c r="AJU51" s="8"/>
      <c r="AJV51" s="8"/>
      <c r="AJW51" s="8"/>
      <c r="AJX51" s="8"/>
      <c r="AJY51" s="8"/>
      <c r="AJZ51" s="8"/>
      <c r="AKA51" s="8"/>
      <c r="AKB51" s="8"/>
      <c r="AKC51" s="8"/>
      <c r="AKD51" s="8"/>
      <c r="AKE51" s="8"/>
      <c r="AKF51" s="8"/>
      <c r="AKG51" s="8"/>
      <c r="AKH51" s="8"/>
      <c r="AKI51" s="8"/>
      <c r="AKJ51" s="8"/>
      <c r="AKK51" s="8"/>
      <c r="AKL51" s="8"/>
      <c r="AKM51" s="8"/>
      <c r="AKN51" s="8"/>
      <c r="AKO51" s="8"/>
      <c r="AKP51" s="8"/>
      <c r="AKQ51" s="8"/>
      <c r="AKR51" s="8"/>
      <c r="AKS51" s="8"/>
      <c r="AKT51" s="8"/>
      <c r="AKU51" s="8"/>
      <c r="AKV51" s="8"/>
      <c r="AKW51" s="8"/>
      <c r="AKX51" s="8"/>
      <c r="AKY51" s="8"/>
      <c r="AKZ51" s="8"/>
      <c r="ALA51" s="8"/>
      <c r="ALB51" s="8"/>
      <c r="ALC51" s="8"/>
      <c r="ALD51" s="8"/>
      <c r="ALE51" s="8"/>
      <c r="ALF51" s="8"/>
      <c r="ALG51" s="8"/>
      <c r="ALH51" s="8"/>
      <c r="ALI51" s="8"/>
      <c r="ALJ51" s="8"/>
      <c r="ALK51" s="8"/>
      <c r="ALL51" s="8"/>
      <c r="ALM51" s="8"/>
      <c r="ALN51" s="8"/>
      <c r="ALO51" s="8"/>
      <c r="ALP51" s="8"/>
      <c r="ALQ51" s="8"/>
      <c r="ALR51" s="8"/>
      <c r="ALS51" s="8"/>
      <c r="ALT51" s="8"/>
      <c r="ALU51" s="8"/>
      <c r="ALV51" s="8"/>
      <c r="ALW51" s="8"/>
      <c r="ALX51" s="8"/>
      <c r="ALY51" s="8"/>
      <c r="ALZ51" s="8"/>
    </row>
    <row r="52" spans="1:1014" ht="42.75" customHeight="1" x14ac:dyDescent="0.2">
      <c r="A52" s="62" t="s">
        <v>252</v>
      </c>
      <c r="B52" s="62" t="s">
        <v>270</v>
      </c>
      <c r="C52" s="181">
        <f>'Planilha Orçamentária'!Q52</f>
        <v>704.26606225588966</v>
      </c>
      <c r="D52" s="175"/>
      <c r="E52" s="184">
        <v>1</v>
      </c>
      <c r="F52" s="181">
        <f t="shared" si="4"/>
        <v>704.26606225588966</v>
      </c>
      <c r="G52" s="66"/>
      <c r="H52" s="184"/>
      <c r="I52" s="181"/>
    </row>
    <row r="53" spans="1:1014" x14ac:dyDescent="0.2">
      <c r="A53" s="62" t="s">
        <v>253</v>
      </c>
      <c r="B53" s="62" t="s">
        <v>244</v>
      </c>
      <c r="C53" s="181">
        <f>'Planilha Orçamentária'!Q53</f>
        <v>529.09151841292589</v>
      </c>
      <c r="D53" s="175"/>
      <c r="E53" s="184">
        <v>1</v>
      </c>
      <c r="F53" s="181">
        <f t="shared" si="4"/>
        <v>529.09151841292589</v>
      </c>
      <c r="G53" s="66"/>
      <c r="H53" s="184"/>
      <c r="I53" s="181"/>
    </row>
    <row r="54" spans="1:1014" s="61" customFormat="1" ht="12.75" x14ac:dyDescent="0.2">
      <c r="A54" s="53" t="s">
        <v>71</v>
      </c>
      <c r="B54" s="53" t="s">
        <v>268</v>
      </c>
      <c r="C54" s="180">
        <f>'Planilha Orçamentária'!F54</f>
        <v>2068.4457476172506</v>
      </c>
      <c r="D54" s="174"/>
      <c r="E54" s="183">
        <f>F54/C54</f>
        <v>1</v>
      </c>
      <c r="F54" s="182">
        <f>SUM(F55:F55)</f>
        <v>2068.4457476172506</v>
      </c>
      <c r="G54" s="55"/>
      <c r="H54" s="186"/>
      <c r="I54" s="182"/>
      <c r="J54" s="8"/>
      <c r="K54" s="170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</row>
    <row r="55" spans="1:1014" x14ac:dyDescent="0.2">
      <c r="A55" s="62" t="s">
        <v>115</v>
      </c>
      <c r="B55" s="62" t="s">
        <v>269</v>
      </c>
      <c r="C55" s="181">
        <f>'Planilha Orçamentária'!Q55</f>
        <v>2068.4457476172506</v>
      </c>
      <c r="D55" s="175"/>
      <c r="E55" s="184">
        <v>1</v>
      </c>
      <c r="F55" s="181">
        <f>C55*E55</f>
        <v>2068.4457476172506</v>
      </c>
      <c r="G55" s="66"/>
      <c r="H55" s="184"/>
      <c r="I55" s="181"/>
    </row>
    <row r="56" spans="1:1014" ht="21" customHeight="1" x14ac:dyDescent="0.2">
      <c r="A56" s="72"/>
      <c r="B56" s="166" t="s">
        <v>195</v>
      </c>
      <c r="C56" s="74">
        <f>C54+C43+C36+C30+C19+C14</f>
        <v>328614.63491390331</v>
      </c>
      <c r="D56" s="165"/>
      <c r="E56" s="167">
        <f>F56/C56</f>
        <v>0.95</v>
      </c>
      <c r="F56" s="168">
        <f>F54+F43+F36+F30+F19+F14-I56</f>
        <v>312183.90316820814</v>
      </c>
      <c r="G56" s="169"/>
      <c r="H56" s="167">
        <f>I56/C56</f>
        <v>5.000000000000001E-2</v>
      </c>
      <c r="I56" s="168">
        <f>C56*0.05</f>
        <v>16430.731745695168</v>
      </c>
    </row>
    <row r="57" spans="1:1014" s="83" customFormat="1" ht="26.25" customHeight="1" x14ac:dyDescent="0.2">
      <c r="A57" s="72"/>
      <c r="B57" s="166" t="s">
        <v>194</v>
      </c>
      <c r="C57" s="74">
        <f>C56</f>
        <v>328614.63491390331</v>
      </c>
      <c r="D57" s="165"/>
      <c r="E57" s="167">
        <f>E56</f>
        <v>0.95</v>
      </c>
      <c r="F57" s="168">
        <f>F56</f>
        <v>312183.90316820814</v>
      </c>
      <c r="G57" s="169"/>
      <c r="H57" s="167">
        <f>H56+E56</f>
        <v>1</v>
      </c>
      <c r="I57" s="168">
        <f>I56+F56</f>
        <v>328614.63491390331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</row>
    <row r="58" spans="1:1014" x14ac:dyDescent="0.2">
      <c r="E58" s="8"/>
      <c r="F58" s="85"/>
    </row>
    <row r="59" spans="1:1014" ht="24.75" customHeight="1" x14ac:dyDescent="0.2">
      <c r="B59" s="237" t="s">
        <v>100</v>
      </c>
      <c r="C59" s="237"/>
      <c r="D59" s="237"/>
      <c r="E59" s="237"/>
      <c r="F59" s="237"/>
      <c r="G59" s="237"/>
    </row>
    <row r="60" spans="1:1014" x14ac:dyDescent="0.2">
      <c r="E60" s="8"/>
      <c r="F60" s="85"/>
      <c r="H60" s="238"/>
      <c r="I60" s="238"/>
    </row>
    <row r="61" spans="1:1014" x14ac:dyDescent="0.2">
      <c r="B61" s="75"/>
      <c r="C61" s="75"/>
      <c r="D61" s="191" t="s">
        <v>101</v>
      </c>
    </row>
    <row r="62" spans="1:1014" x14ac:dyDescent="0.2">
      <c r="B62" s="75"/>
      <c r="C62" s="75"/>
      <c r="D62" s="190" t="s">
        <v>103</v>
      </c>
      <c r="H62" s="241"/>
      <c r="I62" s="241"/>
    </row>
    <row r="63" spans="1:1014" x14ac:dyDescent="0.2">
      <c r="B63" s="85"/>
      <c r="C63" s="87"/>
      <c r="D63" s="190" t="s">
        <v>102</v>
      </c>
      <c r="E63" s="85"/>
      <c r="H63" s="239"/>
      <c r="I63" s="239"/>
    </row>
    <row r="64" spans="1:1014" x14ac:dyDescent="0.2">
      <c r="B64" s="85"/>
      <c r="C64" s="85"/>
      <c r="D64" s="190" t="s">
        <v>104</v>
      </c>
      <c r="E64" s="92"/>
      <c r="G64" s="85"/>
      <c r="H64" s="239"/>
      <c r="I64" s="239"/>
    </row>
    <row r="65" spans="5:9" x14ac:dyDescent="0.2">
      <c r="E65" s="91"/>
      <c r="F65" s="90"/>
      <c r="G65" s="85"/>
      <c r="H65" s="239"/>
      <c r="I65" s="239"/>
    </row>
    <row r="66" spans="5:9" x14ac:dyDescent="0.2">
      <c r="G66" s="85"/>
    </row>
    <row r="67" spans="5:9" x14ac:dyDescent="0.2">
      <c r="G67" s="94"/>
    </row>
  </sheetData>
  <mergeCells count="8">
    <mergeCell ref="H65:I65"/>
    <mergeCell ref="H60:I60"/>
    <mergeCell ref="E12:F12"/>
    <mergeCell ref="B59:G59"/>
    <mergeCell ref="H12:I12"/>
    <mergeCell ref="H63:I63"/>
    <mergeCell ref="H62:I62"/>
    <mergeCell ref="H64:I64"/>
  </mergeCells>
  <phoneticPr fontId="14" type="noConversion"/>
  <pageMargins left="0.51181102362204722" right="0.51181102362204722" top="0.78740157480314965" bottom="0.78740157480314965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271F0-FD5A-459E-9CD6-C7E696AA0927}">
  <dimension ref="A3:AMK66"/>
  <sheetViews>
    <sheetView workbookViewId="0">
      <selection activeCell="B3" sqref="B3:D61"/>
    </sheetView>
  </sheetViews>
  <sheetFormatPr defaultColWidth="9" defaultRowHeight="14.25" x14ac:dyDescent="0.2"/>
  <cols>
    <col min="1" max="2" width="9" style="1"/>
    <col min="3" max="3" width="40.625" style="1" customWidth="1"/>
    <col min="4" max="4" width="14.75" style="96" customWidth="1"/>
    <col min="5" max="11" width="9" style="1"/>
    <col min="12" max="12" width="12.5" style="1" customWidth="1"/>
    <col min="13" max="1025" width="9" style="1"/>
  </cols>
  <sheetData>
    <row r="3" spans="2:13" ht="15" thickBot="1" x14ac:dyDescent="0.25"/>
    <row r="4" spans="2:13" ht="20.25" thickTop="1" thickBot="1" x14ac:dyDescent="0.25">
      <c r="B4" s="97"/>
      <c r="C4" s="97" t="s">
        <v>118</v>
      </c>
      <c r="D4" s="97"/>
      <c r="E4" s="98"/>
      <c r="F4" s="98"/>
      <c r="G4" s="98"/>
      <c r="H4" s="98"/>
      <c r="I4" s="98"/>
      <c r="J4" s="98"/>
      <c r="K4" s="98"/>
      <c r="L4" s="98"/>
      <c r="M4" s="98"/>
    </row>
    <row r="5" spans="2:13" ht="15" thickTop="1" x14ac:dyDescent="0.2">
      <c r="B5" s="242" t="s">
        <v>274</v>
      </c>
      <c r="C5" s="242"/>
      <c r="D5" s="242"/>
      <c r="E5" s="98"/>
      <c r="F5" s="98"/>
      <c r="G5" s="98"/>
      <c r="H5" s="98"/>
      <c r="I5" s="98"/>
      <c r="J5" s="98"/>
      <c r="K5" s="98"/>
      <c r="L5" s="98"/>
      <c r="M5" s="98"/>
    </row>
    <row r="6" spans="2:13" ht="15.75" customHeight="1" x14ac:dyDescent="0.2">
      <c r="B6" s="243" t="s">
        <v>183</v>
      </c>
      <c r="C6" s="243"/>
      <c r="D6" s="243"/>
      <c r="E6" s="98"/>
      <c r="F6" s="98"/>
      <c r="G6" s="98"/>
      <c r="H6" s="98"/>
      <c r="I6" s="98"/>
      <c r="J6" s="98"/>
      <c r="K6" s="98"/>
      <c r="L6" s="98"/>
      <c r="M6" s="98"/>
    </row>
    <row r="7" spans="2:13" ht="15.75" x14ac:dyDescent="0.2">
      <c r="B7" s="246"/>
      <c r="C7" s="246"/>
      <c r="D7" s="246"/>
      <c r="E7" s="98"/>
      <c r="F7" s="98"/>
      <c r="G7" s="98"/>
      <c r="H7" s="98"/>
      <c r="I7" s="98"/>
      <c r="J7" s="98"/>
      <c r="K7" s="98"/>
      <c r="L7" s="98"/>
      <c r="M7" s="98"/>
    </row>
    <row r="8" spans="2:13" x14ac:dyDescent="0.2">
      <c r="B8" s="247"/>
      <c r="C8" s="247"/>
      <c r="D8" s="247" t="s">
        <v>119</v>
      </c>
      <c r="E8" s="98"/>
      <c r="F8" s="98"/>
      <c r="G8" s="98"/>
      <c r="H8" s="98"/>
      <c r="I8" s="98"/>
      <c r="J8" s="98"/>
      <c r="K8" s="98"/>
      <c r="L8" s="98"/>
      <c r="M8" s="98"/>
    </row>
    <row r="9" spans="2:13" x14ac:dyDescent="0.2">
      <c r="B9" s="247"/>
      <c r="C9" s="247"/>
      <c r="D9" s="247"/>
      <c r="E9" s="98"/>
      <c r="F9" s="98"/>
      <c r="G9" s="98"/>
      <c r="H9" s="98"/>
      <c r="I9" s="98"/>
      <c r="J9" s="98"/>
      <c r="K9" s="98"/>
      <c r="L9" s="98"/>
      <c r="M9" s="98"/>
    </row>
    <row r="10" spans="2:13" x14ac:dyDescent="0.2">
      <c r="B10" s="247"/>
      <c r="C10" s="247"/>
      <c r="D10" s="247"/>
      <c r="E10" s="98"/>
      <c r="F10" s="98"/>
      <c r="G10" s="98"/>
      <c r="H10" s="98"/>
      <c r="I10" s="98"/>
      <c r="J10" s="98"/>
      <c r="K10" s="98"/>
      <c r="L10" s="98"/>
      <c r="M10" s="98"/>
    </row>
    <row r="11" spans="2:13" x14ac:dyDescent="0.2">
      <c r="B11" s="99" t="s">
        <v>120</v>
      </c>
      <c r="C11" s="100" t="s">
        <v>121</v>
      </c>
      <c r="D11" s="101"/>
      <c r="E11" s="98"/>
      <c r="F11" s="98"/>
      <c r="G11" s="98"/>
      <c r="H11" s="98"/>
      <c r="I11" s="98"/>
      <c r="J11" s="98"/>
      <c r="K11" s="98"/>
      <c r="L11" s="98"/>
      <c r="M11" s="98"/>
    </row>
    <row r="12" spans="2:13" x14ac:dyDescent="0.2">
      <c r="B12" s="99"/>
      <c r="C12" s="102"/>
      <c r="D12" s="101"/>
      <c r="E12" s="98"/>
      <c r="F12" s="98"/>
      <c r="G12" s="98"/>
      <c r="H12" s="98"/>
      <c r="I12" s="98"/>
      <c r="J12" s="98"/>
      <c r="K12" s="98"/>
      <c r="L12" s="98"/>
      <c r="M12" s="98"/>
    </row>
    <row r="13" spans="2:13" x14ac:dyDescent="0.2">
      <c r="B13" s="99" t="s">
        <v>122</v>
      </c>
      <c r="C13" s="244" t="s">
        <v>123</v>
      </c>
      <c r="D13" s="244"/>
      <c r="E13" s="98"/>
      <c r="F13" s="98"/>
      <c r="G13" s="98"/>
      <c r="H13" s="98"/>
      <c r="I13" s="98"/>
      <c r="J13" s="98"/>
      <c r="K13" s="98"/>
      <c r="L13" s="98"/>
      <c r="M13" s="98"/>
    </row>
    <row r="14" spans="2:13" x14ac:dyDescent="0.2">
      <c r="B14" s="99" t="s">
        <v>124</v>
      </c>
      <c r="C14" s="99" t="s">
        <v>125</v>
      </c>
      <c r="D14" s="103">
        <v>2.5000000000000001E-3</v>
      </c>
      <c r="E14" s="98"/>
      <c r="F14" s="98"/>
      <c r="G14" s="98"/>
      <c r="H14" s="98"/>
      <c r="I14" s="98"/>
      <c r="J14" s="98"/>
      <c r="K14" s="98"/>
      <c r="L14" s="98"/>
      <c r="M14" s="98"/>
    </row>
    <row r="15" spans="2:13" x14ac:dyDescent="0.2">
      <c r="B15" s="99" t="s">
        <v>126</v>
      </c>
      <c r="C15" s="99" t="s">
        <v>127</v>
      </c>
      <c r="D15" s="103">
        <v>3.5000000000000001E-3</v>
      </c>
      <c r="E15" s="98"/>
      <c r="F15" s="98"/>
      <c r="G15" s="98"/>
      <c r="H15" s="98"/>
      <c r="I15" s="98"/>
      <c r="J15" s="98"/>
      <c r="K15" s="98"/>
      <c r="L15" s="98"/>
      <c r="M15" s="98"/>
    </row>
    <row r="16" spans="2:13" x14ac:dyDescent="0.2">
      <c r="B16" s="99" t="s">
        <v>128</v>
      </c>
      <c r="C16" s="99" t="s">
        <v>129</v>
      </c>
      <c r="D16" s="103">
        <v>3.5000000000000001E-3</v>
      </c>
      <c r="E16" s="98"/>
      <c r="F16" s="98"/>
      <c r="G16" s="98"/>
      <c r="H16" s="98"/>
      <c r="I16" s="98"/>
      <c r="J16" s="98"/>
      <c r="K16" s="98"/>
      <c r="L16" s="98"/>
      <c r="M16" s="98"/>
    </row>
    <row r="17" spans="2:13" x14ac:dyDescent="0.2">
      <c r="B17" s="99" t="s">
        <v>130</v>
      </c>
      <c r="C17" s="99" t="s">
        <v>131</v>
      </c>
      <c r="D17" s="103">
        <v>2.5000000000000001E-3</v>
      </c>
      <c r="E17" s="98"/>
      <c r="F17" s="98"/>
      <c r="G17" s="98"/>
      <c r="H17" s="98"/>
      <c r="I17" s="98"/>
      <c r="J17" s="98"/>
      <c r="K17" s="98"/>
      <c r="L17" s="98"/>
      <c r="M17" s="98"/>
    </row>
    <row r="18" spans="2:13" x14ac:dyDescent="0.2">
      <c r="B18" s="99" t="s">
        <v>132</v>
      </c>
      <c r="C18" s="99" t="s">
        <v>133</v>
      </c>
      <c r="D18" s="103">
        <v>3.5000000000000001E-3</v>
      </c>
      <c r="E18" s="98"/>
      <c r="F18" s="98"/>
      <c r="G18" s="98"/>
      <c r="H18" s="98"/>
      <c r="I18" s="98"/>
      <c r="J18" s="98"/>
      <c r="K18" s="98"/>
      <c r="L18" s="98"/>
      <c r="M18" s="98"/>
    </row>
    <row r="19" spans="2:13" x14ac:dyDescent="0.2">
      <c r="B19" s="99" t="s">
        <v>134</v>
      </c>
      <c r="C19" s="99" t="s">
        <v>135</v>
      </c>
      <c r="D19" s="103">
        <v>7.0000000000000001E-3</v>
      </c>
      <c r="E19" s="98"/>
      <c r="F19" s="98"/>
      <c r="G19" s="98"/>
      <c r="H19" s="98"/>
      <c r="I19" s="98"/>
      <c r="J19" s="98"/>
      <c r="K19" s="98"/>
      <c r="L19" s="98"/>
      <c r="M19" s="98"/>
    </row>
    <row r="20" spans="2:13" x14ac:dyDescent="0.2">
      <c r="B20" s="99"/>
      <c r="C20" s="102"/>
      <c r="D20" s="103"/>
      <c r="E20" s="98"/>
      <c r="F20" s="98"/>
      <c r="G20" s="98"/>
      <c r="H20" s="98"/>
      <c r="I20" s="98"/>
      <c r="J20" s="98"/>
      <c r="K20" s="98"/>
      <c r="L20" s="98"/>
      <c r="M20" s="98"/>
    </row>
    <row r="21" spans="2:13" x14ac:dyDescent="0.2">
      <c r="B21" s="99" t="s">
        <v>136</v>
      </c>
      <c r="C21" s="99" t="s">
        <v>137</v>
      </c>
      <c r="D21" s="103"/>
      <c r="E21" s="98"/>
      <c r="F21" s="98"/>
      <c r="G21" s="98"/>
      <c r="H21" s="98"/>
      <c r="I21" s="98"/>
      <c r="J21" s="98"/>
      <c r="K21" s="98"/>
      <c r="L21" s="98"/>
      <c r="M21" s="98"/>
    </row>
    <row r="22" spans="2:13" x14ac:dyDescent="0.2">
      <c r="B22" s="99" t="s">
        <v>138</v>
      </c>
      <c r="C22" s="99" t="s">
        <v>139</v>
      </c>
      <c r="D22" s="103">
        <v>2.0000000000000001E-4</v>
      </c>
      <c r="E22" s="98"/>
      <c r="F22" s="98"/>
      <c r="G22" s="98"/>
      <c r="H22" s="98"/>
      <c r="I22" s="98"/>
      <c r="J22" s="98"/>
      <c r="K22" s="98"/>
      <c r="L22" s="98"/>
      <c r="M22" s="98"/>
    </row>
    <row r="23" spans="2:13" x14ac:dyDescent="0.2">
      <c r="B23" s="99" t="s">
        <v>140</v>
      </c>
      <c r="C23" s="99" t="s">
        <v>141</v>
      </c>
      <c r="D23" s="103">
        <v>4.0000000000000002E-4</v>
      </c>
      <c r="E23" s="98"/>
      <c r="F23" s="98"/>
      <c r="G23" s="98"/>
      <c r="H23" s="98"/>
      <c r="I23" s="98"/>
      <c r="J23" s="98"/>
      <c r="K23" s="98"/>
      <c r="L23" s="98"/>
      <c r="M23" s="98"/>
    </row>
    <row r="24" spans="2:13" x14ac:dyDescent="0.2">
      <c r="B24" s="99" t="s">
        <v>142</v>
      </c>
      <c r="C24" s="99" t="s">
        <v>143</v>
      </c>
      <c r="D24" s="103">
        <v>4.0000000000000002E-4</v>
      </c>
      <c r="E24" s="98"/>
      <c r="F24" s="98"/>
      <c r="G24" s="98"/>
      <c r="H24" s="98"/>
      <c r="I24" s="98"/>
      <c r="J24" s="98"/>
      <c r="K24" s="98"/>
      <c r="L24" s="98"/>
      <c r="M24" s="98"/>
    </row>
    <row r="25" spans="2:13" x14ac:dyDescent="0.2">
      <c r="B25" s="99" t="s">
        <v>144</v>
      </c>
      <c r="C25" s="99" t="s">
        <v>145</v>
      </c>
      <c r="D25" s="103">
        <v>4.0000000000000002E-4</v>
      </c>
      <c r="E25" s="98"/>
      <c r="F25" s="98"/>
      <c r="G25" s="98"/>
      <c r="H25" s="98"/>
      <c r="I25" s="98"/>
      <c r="J25" s="98"/>
      <c r="K25" s="98"/>
      <c r="L25" s="98"/>
      <c r="M25" s="98"/>
    </row>
    <row r="26" spans="2:13" x14ac:dyDescent="0.2">
      <c r="B26" s="99" t="s">
        <v>146</v>
      </c>
      <c r="C26" s="99" t="s">
        <v>147</v>
      </c>
      <c r="D26" s="103">
        <v>4.0000000000000002E-4</v>
      </c>
      <c r="E26" s="98"/>
      <c r="F26" s="98"/>
      <c r="G26" s="98"/>
      <c r="H26" s="98"/>
      <c r="I26" s="98"/>
      <c r="J26" s="98"/>
      <c r="K26" s="98"/>
      <c r="L26" s="98"/>
      <c r="M26" s="98"/>
    </row>
    <row r="27" spans="2:13" x14ac:dyDescent="0.2">
      <c r="B27" s="99" t="s">
        <v>148</v>
      </c>
      <c r="C27" s="99" t="s">
        <v>149</v>
      </c>
      <c r="D27" s="103">
        <v>4.0000000000000002E-4</v>
      </c>
      <c r="E27" s="98"/>
      <c r="F27" s="98"/>
      <c r="G27" s="98"/>
      <c r="H27" s="98"/>
      <c r="I27" s="98"/>
      <c r="J27" s="98"/>
      <c r="K27" s="98"/>
      <c r="L27" s="98"/>
      <c r="M27" s="98"/>
    </row>
    <row r="28" spans="2:13" x14ac:dyDescent="0.2">
      <c r="B28" s="99" t="s">
        <v>150</v>
      </c>
      <c r="C28" s="99" t="s">
        <v>151</v>
      </c>
      <c r="D28" s="103">
        <v>5.0000000000000001E-4</v>
      </c>
      <c r="E28" s="98"/>
      <c r="F28" s="98"/>
      <c r="G28" s="98"/>
      <c r="H28" s="98"/>
      <c r="I28" s="98"/>
      <c r="J28" s="98"/>
      <c r="K28" s="98"/>
      <c r="L28" s="98"/>
      <c r="M28" s="98"/>
    </row>
    <row r="29" spans="2:13" x14ac:dyDescent="0.2">
      <c r="B29" s="99"/>
      <c r="C29" s="100" t="s">
        <v>152</v>
      </c>
      <c r="D29" s="104">
        <f>SUM(D14:D28)</f>
        <v>2.5200000000000004E-2</v>
      </c>
      <c r="E29" s="98"/>
      <c r="F29" s="98"/>
      <c r="G29" s="98"/>
      <c r="H29" s="98"/>
      <c r="I29" s="98"/>
      <c r="J29" s="98"/>
      <c r="K29" s="98"/>
      <c r="L29" s="98"/>
      <c r="M29" s="98"/>
    </row>
    <row r="30" spans="2:13" x14ac:dyDescent="0.2">
      <c r="B30" s="99"/>
      <c r="C30" s="102"/>
      <c r="D30" s="103"/>
      <c r="E30" s="98"/>
      <c r="F30" s="98"/>
      <c r="G30" s="98"/>
      <c r="H30" s="98"/>
      <c r="I30" s="98"/>
      <c r="J30" s="98"/>
      <c r="K30" s="98"/>
      <c r="L30" s="98"/>
      <c r="M30" s="98"/>
    </row>
    <row r="31" spans="2:13" x14ac:dyDescent="0.2">
      <c r="B31" s="99"/>
      <c r="C31" s="102"/>
      <c r="D31" s="103"/>
      <c r="E31" s="98"/>
      <c r="F31" s="98"/>
      <c r="G31" s="98"/>
      <c r="H31" s="98"/>
      <c r="I31" s="98"/>
      <c r="J31" s="98"/>
      <c r="K31" s="98"/>
      <c r="L31" s="98"/>
      <c r="M31" s="98"/>
    </row>
    <row r="32" spans="2:13" x14ac:dyDescent="0.2">
      <c r="B32" s="99">
        <v>2</v>
      </c>
      <c r="C32" s="100" t="s">
        <v>153</v>
      </c>
      <c r="D32" s="103"/>
      <c r="E32" s="98"/>
      <c r="F32" s="98"/>
      <c r="G32" s="98"/>
      <c r="H32" s="98"/>
      <c r="I32" s="98"/>
      <c r="J32" s="98"/>
      <c r="K32" s="98"/>
      <c r="L32" s="98"/>
      <c r="M32" s="98"/>
    </row>
    <row r="33" spans="2:13" x14ac:dyDescent="0.2">
      <c r="B33" s="99" t="s">
        <v>154</v>
      </c>
      <c r="C33" s="99" t="s">
        <v>155</v>
      </c>
      <c r="D33" s="103">
        <v>8.9999999999999993E-3</v>
      </c>
      <c r="E33" s="98"/>
      <c r="F33" s="98"/>
      <c r="G33" s="98"/>
      <c r="H33" s="98"/>
      <c r="I33" s="98"/>
      <c r="J33" s="98"/>
      <c r="K33" s="98"/>
      <c r="L33" s="98"/>
      <c r="M33" s="98"/>
    </row>
    <row r="34" spans="2:13" x14ac:dyDescent="0.2">
      <c r="B34" s="99" t="s">
        <v>156</v>
      </c>
      <c r="C34" s="99" t="s">
        <v>157</v>
      </c>
      <c r="D34" s="103">
        <v>3.5000000000000001E-3</v>
      </c>
      <c r="E34" s="98"/>
      <c r="F34" s="98"/>
      <c r="G34" s="98"/>
      <c r="H34" s="98"/>
      <c r="I34" s="98"/>
      <c r="J34" s="98"/>
      <c r="K34" s="98"/>
      <c r="L34" s="98"/>
      <c r="M34" s="98"/>
    </row>
    <row r="35" spans="2:13" x14ac:dyDescent="0.2">
      <c r="B35" s="99" t="s">
        <v>158</v>
      </c>
      <c r="C35" s="99" t="s">
        <v>159</v>
      </c>
      <c r="D35" s="103">
        <v>3.5000000000000001E-3</v>
      </c>
      <c r="E35" s="98"/>
      <c r="F35" s="98"/>
      <c r="G35" s="98"/>
      <c r="H35" s="98"/>
      <c r="I35" s="98"/>
      <c r="J35" s="98"/>
      <c r="K35" s="98"/>
      <c r="L35" s="98"/>
      <c r="M35" s="98"/>
    </row>
    <row r="36" spans="2:13" x14ac:dyDescent="0.2">
      <c r="B36" s="99"/>
      <c r="C36" s="100" t="s">
        <v>160</v>
      </c>
      <c r="D36" s="104">
        <f>SUM(D33:D35)</f>
        <v>1.6E-2</v>
      </c>
      <c r="E36" s="98"/>
      <c r="F36" s="98"/>
      <c r="G36" s="98"/>
      <c r="H36" s="98"/>
      <c r="I36" s="98"/>
      <c r="J36" s="98"/>
      <c r="K36" s="98"/>
      <c r="L36" s="98"/>
      <c r="M36" s="98"/>
    </row>
    <row r="37" spans="2:13" x14ac:dyDescent="0.2">
      <c r="B37" s="99"/>
      <c r="C37" s="102"/>
      <c r="D37" s="103"/>
      <c r="E37" s="98"/>
      <c r="F37" s="98"/>
      <c r="G37" s="98"/>
      <c r="H37" s="98"/>
      <c r="I37" s="98"/>
      <c r="J37" s="98"/>
      <c r="K37" s="98"/>
      <c r="L37" s="98"/>
      <c r="M37" s="98"/>
    </row>
    <row r="38" spans="2:13" x14ac:dyDescent="0.2">
      <c r="B38" s="99"/>
      <c r="C38" s="102"/>
      <c r="D38" s="103"/>
      <c r="E38" s="98"/>
      <c r="F38" s="98"/>
      <c r="G38" s="98"/>
      <c r="H38" s="98"/>
      <c r="I38" s="98"/>
      <c r="J38" s="98"/>
      <c r="K38" s="98"/>
      <c r="L38" s="98"/>
      <c r="M38" s="98"/>
    </row>
    <row r="39" spans="2:13" x14ac:dyDescent="0.2">
      <c r="B39" s="99">
        <v>3</v>
      </c>
      <c r="C39" s="100" t="s">
        <v>161</v>
      </c>
      <c r="D39" s="103"/>
      <c r="E39" s="98"/>
      <c r="F39" s="98"/>
      <c r="G39" s="98"/>
      <c r="H39" s="98"/>
      <c r="I39" s="98"/>
      <c r="J39" s="98"/>
      <c r="K39" s="98"/>
      <c r="L39" s="98"/>
      <c r="M39" s="98"/>
    </row>
    <row r="40" spans="2:13" x14ac:dyDescent="0.2">
      <c r="B40" s="99" t="s">
        <v>162</v>
      </c>
      <c r="C40" s="99" t="s">
        <v>163</v>
      </c>
      <c r="D40" s="103">
        <v>0.01</v>
      </c>
      <c r="E40" s="98"/>
      <c r="F40" s="98"/>
      <c r="G40" s="98"/>
      <c r="H40" s="98"/>
      <c r="I40" s="98"/>
      <c r="J40" s="98"/>
      <c r="K40" s="98"/>
      <c r="L40" s="98"/>
      <c r="M40" s="98"/>
    </row>
    <row r="41" spans="2:13" x14ac:dyDescent="0.2">
      <c r="B41" s="99"/>
      <c r="C41" s="100" t="s">
        <v>160</v>
      </c>
      <c r="D41" s="104">
        <f>SUM(D40:D40)</f>
        <v>0.01</v>
      </c>
      <c r="E41" s="98"/>
      <c r="F41" s="98"/>
      <c r="G41" s="98"/>
      <c r="H41" s="98"/>
      <c r="I41" s="98"/>
      <c r="J41" s="98"/>
      <c r="K41" s="98"/>
      <c r="L41" s="98"/>
      <c r="M41" s="98"/>
    </row>
    <row r="42" spans="2:13" x14ac:dyDescent="0.2">
      <c r="B42" s="99"/>
      <c r="C42" s="102"/>
      <c r="D42" s="103"/>
      <c r="E42" s="98"/>
      <c r="F42" s="98"/>
      <c r="G42" s="98"/>
      <c r="H42" s="98"/>
      <c r="I42" s="98"/>
      <c r="J42" s="98"/>
      <c r="K42" s="98"/>
      <c r="L42" s="98"/>
      <c r="M42" s="98"/>
    </row>
    <row r="43" spans="2:13" ht="15" thickBot="1" x14ac:dyDescent="0.25">
      <c r="B43" s="99"/>
      <c r="C43" s="102"/>
      <c r="D43" s="103"/>
      <c r="E43" s="98"/>
      <c r="F43" s="98"/>
      <c r="G43" s="98"/>
      <c r="H43" s="98"/>
      <c r="I43" s="98"/>
      <c r="J43" s="98"/>
      <c r="K43" s="98"/>
      <c r="L43" s="98"/>
      <c r="M43" s="98"/>
    </row>
    <row r="44" spans="2:13" ht="15" thickTop="1" x14ac:dyDescent="0.2">
      <c r="B44" s="99">
        <v>4</v>
      </c>
      <c r="C44" s="100" t="s">
        <v>164</v>
      </c>
      <c r="D44" s="103"/>
      <c r="E44" s="98"/>
      <c r="F44" s="98"/>
      <c r="G44" s="105"/>
      <c r="H44" s="106"/>
      <c r="I44" s="106"/>
      <c r="J44" s="106"/>
      <c r="K44" s="106"/>
      <c r="L44" s="107"/>
      <c r="M44" s="98"/>
    </row>
    <row r="45" spans="2:13" x14ac:dyDescent="0.2">
      <c r="B45" s="99" t="s">
        <v>165</v>
      </c>
      <c r="C45" s="99" t="s">
        <v>166</v>
      </c>
      <c r="D45" s="103">
        <v>6.4999999999999997E-3</v>
      </c>
      <c r="E45" s="98"/>
      <c r="F45" s="98"/>
      <c r="G45" s="108" t="s">
        <v>167</v>
      </c>
      <c r="H45" s="98"/>
      <c r="I45" s="98"/>
      <c r="J45" s="98"/>
      <c r="K45" s="98"/>
      <c r="L45" s="109"/>
      <c r="M45" s="98"/>
    </row>
    <row r="46" spans="2:13" x14ac:dyDescent="0.2">
      <c r="B46" s="99" t="s">
        <v>168</v>
      </c>
      <c r="C46" s="99" t="s">
        <v>169</v>
      </c>
      <c r="D46" s="103">
        <v>0.03</v>
      </c>
      <c r="E46" s="98"/>
      <c r="F46" s="98"/>
      <c r="G46" s="110" t="s">
        <v>170</v>
      </c>
      <c r="H46" s="98"/>
      <c r="I46" s="98"/>
      <c r="J46" s="98"/>
      <c r="K46" s="98"/>
      <c r="L46" s="111">
        <f>'Planilha Orçamentária'!L56</f>
        <v>264336.85619999998</v>
      </c>
      <c r="M46" s="98"/>
    </row>
    <row r="47" spans="2:13" x14ac:dyDescent="0.2">
      <c r="B47" s="99" t="s">
        <v>171</v>
      </c>
      <c r="C47" s="99" t="s">
        <v>172</v>
      </c>
      <c r="D47" s="103">
        <f>L50</f>
        <v>1.3371727786327515E-2</v>
      </c>
      <c r="E47" s="98"/>
      <c r="F47" s="98"/>
      <c r="G47" s="110" t="s">
        <v>173</v>
      </c>
      <c r="H47" s="98"/>
      <c r="I47" s="98"/>
      <c r="J47" s="98"/>
      <c r="K47" s="98"/>
      <c r="L47" s="111">
        <f>'Planilha Orçamentária'!J56</f>
        <v>70692.809699999998</v>
      </c>
      <c r="M47" s="98"/>
    </row>
    <row r="48" spans="2:13" x14ac:dyDescent="0.2">
      <c r="B48" s="99" t="s">
        <v>174</v>
      </c>
      <c r="C48" s="112" t="s">
        <v>175</v>
      </c>
      <c r="D48" s="103">
        <v>4.4999999999999998E-2</v>
      </c>
      <c r="E48" s="98"/>
      <c r="F48" s="98"/>
      <c r="G48" s="110" t="s">
        <v>176</v>
      </c>
      <c r="H48" s="98"/>
      <c r="I48" s="98"/>
      <c r="J48" s="98"/>
      <c r="K48" s="98"/>
      <c r="L48" s="113">
        <f>L47/L46</f>
        <v>0.26743455572655028</v>
      </c>
      <c r="M48" s="98"/>
    </row>
    <row r="49" spans="2:13" x14ac:dyDescent="0.2">
      <c r="B49" s="99"/>
      <c r="C49" s="100" t="s">
        <v>177</v>
      </c>
      <c r="D49" s="104">
        <f>SUM(D44:D48)</f>
        <v>9.487172778632752E-2</v>
      </c>
      <c r="E49" s="98"/>
      <c r="F49" s="98"/>
      <c r="G49" s="110" t="s">
        <v>178</v>
      </c>
      <c r="H49" s="98"/>
      <c r="I49" s="98"/>
      <c r="J49" s="98"/>
      <c r="K49" s="98"/>
      <c r="L49" s="113">
        <v>0.05</v>
      </c>
      <c r="M49" s="98"/>
    </row>
    <row r="50" spans="2:13" x14ac:dyDescent="0.2">
      <c r="B50" s="99"/>
      <c r="C50" s="102"/>
      <c r="D50" s="103"/>
      <c r="E50" s="98"/>
      <c r="F50" s="98"/>
      <c r="G50" s="114" t="s">
        <v>179</v>
      </c>
      <c r="H50" s="115"/>
      <c r="I50" s="115"/>
      <c r="J50" s="115"/>
      <c r="K50" s="115"/>
      <c r="L50" s="116">
        <f>L49*L48</f>
        <v>1.3371727786327515E-2</v>
      </c>
      <c r="M50" s="98"/>
    </row>
    <row r="51" spans="2:13" ht="15" thickBot="1" x14ac:dyDescent="0.25">
      <c r="B51" s="99"/>
      <c r="C51" s="102"/>
      <c r="D51" s="103"/>
      <c r="E51" s="98"/>
      <c r="F51" s="98"/>
      <c r="G51" s="117"/>
      <c r="H51" s="118"/>
      <c r="I51" s="118"/>
      <c r="J51" s="118"/>
      <c r="K51" s="118"/>
      <c r="L51" s="119"/>
      <c r="M51" s="98"/>
    </row>
    <row r="52" spans="2:13" ht="15" thickTop="1" x14ac:dyDescent="0.2">
      <c r="B52" s="99">
        <v>5</v>
      </c>
      <c r="C52" s="100" t="s">
        <v>180</v>
      </c>
      <c r="D52" s="103"/>
      <c r="E52" s="98"/>
      <c r="F52" s="98"/>
      <c r="G52" s="98"/>
      <c r="H52" s="98"/>
      <c r="I52" s="98"/>
      <c r="J52" s="98"/>
      <c r="K52" s="98"/>
      <c r="L52" s="98"/>
      <c r="M52" s="98"/>
    </row>
    <row r="53" spans="2:13" x14ac:dyDescent="0.2">
      <c r="B53" s="99" t="s">
        <v>181</v>
      </c>
      <c r="C53" s="99" t="s">
        <v>182</v>
      </c>
      <c r="D53" s="103">
        <v>7.0000000000000007E-2</v>
      </c>
      <c r="E53" s="98"/>
      <c r="F53" s="98"/>
      <c r="G53" s="98"/>
      <c r="H53" s="98"/>
      <c r="I53" s="98"/>
      <c r="J53" s="98"/>
      <c r="K53" s="98"/>
      <c r="L53" s="98"/>
      <c r="M53" s="98"/>
    </row>
    <row r="54" spans="2:13" x14ac:dyDescent="0.2">
      <c r="B54" s="99"/>
      <c r="C54" s="100" t="s">
        <v>160</v>
      </c>
      <c r="D54" s="104">
        <f>SUM(D53:D53)</f>
        <v>7.0000000000000007E-2</v>
      </c>
      <c r="E54" s="98"/>
      <c r="F54" s="98"/>
      <c r="G54" s="98"/>
      <c r="H54" s="98"/>
      <c r="I54" s="120"/>
      <c r="J54" s="98"/>
      <c r="K54" s="98"/>
      <c r="L54" s="98"/>
      <c r="M54" s="98"/>
    </row>
    <row r="55" spans="2:13" ht="15.75" customHeight="1" x14ac:dyDescent="0.2">
      <c r="B55" s="245"/>
      <c r="C55" s="245"/>
      <c r="D55" s="121">
        <f>(((1+(D29+D36))*(1+D41)*(1+D54))/(1-D49))-1</f>
        <v>0.24316616168450622</v>
      </c>
      <c r="E55" s="161"/>
      <c r="F55" s="98"/>
      <c r="G55" s="98"/>
      <c r="H55" s="98"/>
      <c r="I55" s="98"/>
      <c r="J55" s="98"/>
      <c r="K55" s="120"/>
      <c r="L55" s="98"/>
      <c r="M55" s="98"/>
    </row>
    <row r="56" spans="2:13" x14ac:dyDescent="0.2">
      <c r="B56" s="98"/>
      <c r="C56" s="189" t="s">
        <v>196</v>
      </c>
      <c r="E56" s="160"/>
      <c r="F56" s="98"/>
      <c r="G56" s="98"/>
      <c r="H56" s="98"/>
      <c r="I56" s="98"/>
      <c r="J56" s="98"/>
      <c r="K56" s="98"/>
      <c r="L56" s="98"/>
      <c r="M56" s="98"/>
    </row>
    <row r="57" spans="2:13" x14ac:dyDescent="0.2">
      <c r="B57" s="98"/>
      <c r="C57" s="162"/>
      <c r="E57" s="160"/>
      <c r="F57" s="98"/>
      <c r="G57" s="98"/>
      <c r="H57" s="98"/>
      <c r="I57" s="98"/>
      <c r="J57" s="98"/>
      <c r="K57" s="98"/>
      <c r="L57" s="98"/>
      <c r="M57" s="98"/>
    </row>
    <row r="58" spans="2:13" x14ac:dyDescent="0.2">
      <c r="B58" s="98"/>
      <c r="C58" s="88" t="s">
        <v>101</v>
      </c>
      <c r="D58" s="159"/>
      <c r="E58" s="159"/>
      <c r="F58" s="98"/>
      <c r="G58" s="98"/>
      <c r="H58" s="98"/>
      <c r="I58" s="98"/>
      <c r="J58" s="98"/>
      <c r="K58" s="98"/>
      <c r="L58" s="98"/>
      <c r="M58" s="98"/>
    </row>
    <row r="59" spans="2:13" x14ac:dyDescent="0.2">
      <c r="B59" s="98"/>
      <c r="C59" s="89" t="s">
        <v>103</v>
      </c>
      <c r="D59" s="158"/>
      <c r="E59" s="158"/>
      <c r="F59" s="98"/>
      <c r="G59" s="98"/>
      <c r="H59" s="98"/>
      <c r="I59" s="98"/>
      <c r="J59" s="98"/>
      <c r="K59" s="98"/>
      <c r="L59" s="98"/>
      <c r="M59" s="98"/>
    </row>
    <row r="60" spans="2:13" x14ac:dyDescent="0.2">
      <c r="B60" s="98"/>
      <c r="C60" s="89" t="s">
        <v>102</v>
      </c>
      <c r="D60" s="158"/>
      <c r="E60" s="158"/>
      <c r="F60" s="98"/>
      <c r="G60" s="98"/>
      <c r="H60" s="98"/>
      <c r="I60" s="98"/>
      <c r="J60" s="98"/>
      <c r="K60" s="98"/>
      <c r="L60" s="98"/>
      <c r="M60" s="98"/>
    </row>
    <row r="61" spans="2:13" x14ac:dyDescent="0.2">
      <c r="C61" s="89" t="s">
        <v>104</v>
      </c>
      <c r="D61" s="158"/>
      <c r="E61" s="158"/>
      <c r="F61" s="123"/>
      <c r="H61" s="124"/>
      <c r="I61" s="96"/>
      <c r="J61" s="98"/>
      <c r="K61" s="98"/>
      <c r="L61" s="98"/>
      <c r="M61" s="98"/>
    </row>
    <row r="62" spans="2:13" x14ac:dyDescent="0.2">
      <c r="C62" s="96"/>
      <c r="H62" s="125"/>
      <c r="I62" s="96"/>
      <c r="J62" s="98"/>
      <c r="K62" s="98"/>
      <c r="L62" s="98"/>
      <c r="M62" s="98"/>
    </row>
    <row r="63" spans="2:13" x14ac:dyDescent="0.2">
      <c r="C63" s="96"/>
      <c r="H63" s="125"/>
      <c r="I63" s="96"/>
      <c r="J63" s="98"/>
      <c r="K63" s="98"/>
      <c r="L63" s="98"/>
      <c r="M63" s="98"/>
    </row>
    <row r="64" spans="2:13" x14ac:dyDescent="0.2">
      <c r="I64" s="96"/>
      <c r="J64" s="98"/>
      <c r="K64" s="98"/>
      <c r="L64" s="98"/>
      <c r="M64" s="98"/>
    </row>
    <row r="65" spans="2:13" x14ac:dyDescent="0.2">
      <c r="B65" s="98"/>
      <c r="C65" s="98"/>
      <c r="D65" s="122"/>
      <c r="E65" s="98"/>
      <c r="F65" s="98"/>
      <c r="G65" s="98"/>
      <c r="H65" s="98"/>
      <c r="I65" s="98"/>
      <c r="J65" s="98"/>
      <c r="K65" s="98"/>
      <c r="L65" s="98"/>
      <c r="M65" s="98"/>
    </row>
    <row r="66" spans="2:13" x14ac:dyDescent="0.2">
      <c r="B66" s="98"/>
      <c r="C66" s="98"/>
      <c r="D66" s="122"/>
      <c r="E66" s="98"/>
      <c r="F66" s="98"/>
      <c r="G66" s="98"/>
      <c r="H66" s="98"/>
      <c r="I66" s="98"/>
      <c r="J66" s="98"/>
      <c r="K66" s="98"/>
      <c r="L66" s="98"/>
      <c r="M66" s="98"/>
    </row>
  </sheetData>
  <mergeCells count="7">
    <mergeCell ref="B5:D5"/>
    <mergeCell ref="B6:D6"/>
    <mergeCell ref="C13:D13"/>
    <mergeCell ref="B55:C55"/>
    <mergeCell ref="B7:D7"/>
    <mergeCell ref="B8:C10"/>
    <mergeCell ref="D8:D10"/>
  </mergeCells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78C34-EF79-4516-98B6-97E7380098AD}">
  <dimension ref="A1:AMK60"/>
  <sheetViews>
    <sheetView topLeftCell="B26" zoomScale="90" zoomScaleNormal="90" workbookViewId="0">
      <selection activeCell="B1" sqref="B1:D60"/>
    </sheetView>
  </sheetViews>
  <sheetFormatPr defaultColWidth="9" defaultRowHeight="14.25" x14ac:dyDescent="0.2"/>
  <cols>
    <col min="1" max="1" width="9" style="8"/>
    <col min="2" max="2" width="85.25" style="8" customWidth="1"/>
    <col min="3" max="3" width="21.625" style="126" customWidth="1"/>
    <col min="4" max="4" width="18.25" style="84" customWidth="1"/>
    <col min="5" max="1025" width="9" style="8"/>
    <col min="1026" max="16384" width="9" style="9"/>
  </cols>
  <sheetData>
    <row r="1" spans="1:63" x14ac:dyDescent="0.2">
      <c r="A1" s="2"/>
      <c r="B1" s="3"/>
      <c r="C1" s="4"/>
      <c r="D1" s="5"/>
    </row>
    <row r="2" spans="1:63" x14ac:dyDescent="0.2">
      <c r="A2" s="7"/>
      <c r="B2" s="10"/>
      <c r="C2" s="11"/>
      <c r="D2" s="12"/>
    </row>
    <row r="3" spans="1:63" ht="19.5" x14ac:dyDescent="0.25">
      <c r="A3" s="7"/>
      <c r="B3" s="18" t="s">
        <v>82</v>
      </c>
      <c r="D3" s="12"/>
    </row>
    <row r="4" spans="1:63" x14ac:dyDescent="0.2">
      <c r="A4" s="7"/>
      <c r="B4" s="20" t="s">
        <v>84</v>
      </c>
      <c r="C4" s="11"/>
      <c r="D4" s="12"/>
    </row>
    <row r="5" spans="1:63" x14ac:dyDescent="0.2">
      <c r="A5" s="7"/>
      <c r="B5" s="10"/>
      <c r="C5" s="11"/>
      <c r="D5" s="12"/>
    </row>
    <row r="6" spans="1:63" ht="15" thickBot="1" x14ac:dyDescent="0.25">
      <c r="A6" s="7"/>
      <c r="D6" s="12"/>
    </row>
    <row r="7" spans="1:63" ht="19.5" thickTop="1" thickBot="1" x14ac:dyDescent="0.3">
      <c r="A7" s="127"/>
      <c r="B7" s="30" t="s">
        <v>184</v>
      </c>
      <c r="C7" s="128"/>
      <c r="D7" s="129"/>
    </row>
    <row r="8" spans="1:63" ht="15" thickTop="1" x14ac:dyDescent="0.2">
      <c r="A8" s="7"/>
      <c r="B8" s="34" t="s">
        <v>274</v>
      </c>
      <c r="C8" s="11"/>
      <c r="D8" s="12"/>
    </row>
    <row r="9" spans="1:63" x14ac:dyDescent="0.2">
      <c r="A9" s="7"/>
      <c r="B9" s="34" t="s">
        <v>183</v>
      </c>
      <c r="C9" s="11"/>
      <c r="D9" s="12"/>
    </row>
    <row r="10" spans="1:63" x14ac:dyDescent="0.2">
      <c r="A10" s="7"/>
      <c r="B10" s="34"/>
      <c r="C10" s="11"/>
      <c r="D10" s="12"/>
    </row>
    <row r="11" spans="1:63" s="40" customFormat="1" ht="12.75" x14ac:dyDescent="0.2">
      <c r="A11" s="201" t="s">
        <v>89</v>
      </c>
      <c r="B11" s="201" t="s">
        <v>90</v>
      </c>
      <c r="C11" s="216" t="s">
        <v>89</v>
      </c>
      <c r="D11" s="217" t="s">
        <v>185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</row>
    <row r="12" spans="1:63" s="52" customFormat="1" ht="12.75" x14ac:dyDescent="0.2">
      <c r="A12" s="202"/>
      <c r="B12" s="218"/>
      <c r="C12" s="215"/>
      <c r="D12" s="219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</row>
    <row r="13" spans="1:63" s="61" customFormat="1" ht="12.75" x14ac:dyDescent="0.2">
      <c r="A13" s="203" t="s">
        <v>18</v>
      </c>
      <c r="B13" s="213" t="s">
        <v>19</v>
      </c>
      <c r="C13" s="208"/>
      <c r="D13" s="209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</row>
    <row r="14" spans="1:63" x14ac:dyDescent="0.2">
      <c r="A14" s="204" t="s">
        <v>20</v>
      </c>
      <c r="B14" s="212" t="s">
        <v>201</v>
      </c>
      <c r="C14" s="206" t="s">
        <v>29</v>
      </c>
      <c r="D14" s="207" t="s">
        <v>25</v>
      </c>
    </row>
    <row r="15" spans="1:63" x14ac:dyDescent="0.2">
      <c r="A15" s="204" t="s">
        <v>24</v>
      </c>
      <c r="B15" s="212" t="s">
        <v>202</v>
      </c>
      <c r="C15" s="206" t="s">
        <v>31</v>
      </c>
      <c r="D15" s="207" t="s">
        <v>25</v>
      </c>
    </row>
    <row r="16" spans="1:63" ht="25.5" x14ac:dyDescent="0.2">
      <c r="A16" s="204" t="s">
        <v>105</v>
      </c>
      <c r="B16" s="212" t="s">
        <v>204</v>
      </c>
      <c r="C16" s="206" t="s">
        <v>275</v>
      </c>
      <c r="D16" s="207" t="s">
        <v>25</v>
      </c>
    </row>
    <row r="17" spans="1:63" ht="25.5" x14ac:dyDescent="0.2">
      <c r="A17" s="204" t="s">
        <v>106</v>
      </c>
      <c r="B17" s="212" t="s">
        <v>36</v>
      </c>
      <c r="C17" s="206" t="s">
        <v>34</v>
      </c>
      <c r="D17" s="207" t="s">
        <v>35</v>
      </c>
    </row>
    <row r="18" spans="1:63" s="61" customFormat="1" ht="12.75" x14ac:dyDescent="0.2">
      <c r="A18" s="203" t="s">
        <v>38</v>
      </c>
      <c r="B18" s="213" t="s">
        <v>39</v>
      </c>
      <c r="C18" s="208"/>
      <c r="D18" s="209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</row>
    <row r="19" spans="1:63" ht="25.5" x14ac:dyDescent="0.2">
      <c r="A19" s="204" t="s">
        <v>40</v>
      </c>
      <c r="B19" s="212" t="s">
        <v>205</v>
      </c>
      <c r="C19" s="206" t="s">
        <v>276</v>
      </c>
      <c r="D19" s="207" t="s">
        <v>22</v>
      </c>
    </row>
    <row r="20" spans="1:63" ht="25.5" x14ac:dyDescent="0.2">
      <c r="A20" s="204" t="s">
        <v>41</v>
      </c>
      <c r="B20" s="212" t="s">
        <v>206</v>
      </c>
      <c r="C20" s="206" t="s">
        <v>277</v>
      </c>
      <c r="D20" s="207" t="s">
        <v>22</v>
      </c>
    </row>
    <row r="21" spans="1:63" ht="25.5" x14ac:dyDescent="0.2">
      <c r="A21" s="204" t="s">
        <v>107</v>
      </c>
      <c r="B21" s="212" t="s">
        <v>207</v>
      </c>
      <c r="C21" s="206" t="s">
        <v>45</v>
      </c>
      <c r="D21" s="207" t="s">
        <v>22</v>
      </c>
    </row>
    <row r="22" spans="1:63" x14ac:dyDescent="0.2">
      <c r="A22" s="204" t="s">
        <v>108</v>
      </c>
      <c r="B22" s="212" t="s">
        <v>208</v>
      </c>
      <c r="C22" s="206" t="s">
        <v>278</v>
      </c>
      <c r="D22" s="207" t="s">
        <v>22</v>
      </c>
    </row>
    <row r="23" spans="1:63" ht="25.5" x14ac:dyDescent="0.2">
      <c r="A23" s="204" t="s">
        <v>109</v>
      </c>
      <c r="B23" s="212" t="s">
        <v>215</v>
      </c>
      <c r="C23" s="206" t="s">
        <v>279</v>
      </c>
      <c r="D23" s="207" t="s">
        <v>25</v>
      </c>
    </row>
    <row r="24" spans="1:63" ht="25.5" x14ac:dyDescent="0.2">
      <c r="A24" s="204" t="s">
        <v>110</v>
      </c>
      <c r="B24" s="212" t="s">
        <v>216</v>
      </c>
      <c r="C24" s="206" t="s">
        <v>280</v>
      </c>
      <c r="D24" s="207" t="s">
        <v>25</v>
      </c>
    </row>
    <row r="25" spans="1:63" x14ac:dyDescent="0.2">
      <c r="A25" s="204" t="s">
        <v>111</v>
      </c>
      <c r="B25" s="212" t="s">
        <v>211</v>
      </c>
      <c r="C25" s="206" t="s">
        <v>281</v>
      </c>
      <c r="D25" s="207" t="s">
        <v>75</v>
      </c>
    </row>
    <row r="26" spans="1:63" x14ac:dyDescent="0.2">
      <c r="A26" s="204" t="s">
        <v>112</v>
      </c>
      <c r="B26" s="212" t="s">
        <v>212</v>
      </c>
      <c r="C26" s="206" t="s">
        <v>282</v>
      </c>
      <c r="D26" s="207" t="s">
        <v>75</v>
      </c>
    </row>
    <row r="27" spans="1:63" x14ac:dyDescent="0.2">
      <c r="A27" s="204" t="s">
        <v>113</v>
      </c>
      <c r="B27" s="212" t="s">
        <v>217</v>
      </c>
      <c r="C27" s="206" t="s">
        <v>283</v>
      </c>
      <c r="D27" s="207" t="s">
        <v>25</v>
      </c>
    </row>
    <row r="28" spans="1:63" x14ac:dyDescent="0.2">
      <c r="A28" s="204" t="s">
        <v>114</v>
      </c>
      <c r="B28" s="212" t="s">
        <v>214</v>
      </c>
      <c r="C28" s="206" t="s">
        <v>21</v>
      </c>
      <c r="D28" s="207" t="s">
        <v>22</v>
      </c>
    </row>
    <row r="29" spans="1:63" s="61" customFormat="1" ht="12.75" x14ac:dyDescent="0.2">
      <c r="A29" s="203" t="s">
        <v>52</v>
      </c>
      <c r="B29" s="213" t="s">
        <v>198</v>
      </c>
      <c r="C29" s="208"/>
      <c r="D29" s="20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</row>
    <row r="30" spans="1:63" x14ac:dyDescent="0.2">
      <c r="A30" s="204" t="s">
        <v>53</v>
      </c>
      <c r="B30" s="212" t="s">
        <v>218</v>
      </c>
      <c r="C30" s="206" t="s">
        <v>284</v>
      </c>
      <c r="D30" s="207" t="s">
        <v>75</v>
      </c>
    </row>
    <row r="31" spans="1:63" x14ac:dyDescent="0.2">
      <c r="A31" s="204" t="s">
        <v>54</v>
      </c>
      <c r="B31" s="212" t="s">
        <v>219</v>
      </c>
      <c r="C31" s="206" t="s">
        <v>285</v>
      </c>
      <c r="D31" s="207" t="s">
        <v>75</v>
      </c>
    </row>
    <row r="32" spans="1:63" x14ac:dyDescent="0.2">
      <c r="A32" s="204" t="s">
        <v>55</v>
      </c>
      <c r="B32" s="212" t="s">
        <v>224</v>
      </c>
      <c r="C32" s="206" t="s">
        <v>286</v>
      </c>
      <c r="D32" s="207" t="s">
        <v>25</v>
      </c>
    </row>
    <row r="33" spans="1:1025" ht="25.5" x14ac:dyDescent="0.2">
      <c r="A33" s="204" t="s">
        <v>56</v>
      </c>
      <c r="B33" s="212" t="s">
        <v>225</v>
      </c>
      <c r="C33" s="206" t="s">
        <v>287</v>
      </c>
      <c r="D33" s="207" t="s">
        <v>25</v>
      </c>
    </row>
    <row r="34" spans="1:1025" ht="25.5" x14ac:dyDescent="0.2">
      <c r="A34" s="204" t="s">
        <v>57</v>
      </c>
      <c r="B34" s="212" t="s">
        <v>222</v>
      </c>
      <c r="C34" s="206" t="s">
        <v>288</v>
      </c>
      <c r="D34" s="207" t="s">
        <v>25</v>
      </c>
    </row>
    <row r="35" spans="1:1025" s="61" customFormat="1" ht="12.75" x14ac:dyDescent="0.2">
      <c r="A35" s="203" t="s">
        <v>58</v>
      </c>
      <c r="B35" s="213" t="s">
        <v>199</v>
      </c>
      <c r="C35" s="208"/>
      <c r="D35" s="209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</row>
    <row r="36" spans="1:1025" ht="25.5" x14ac:dyDescent="0.2">
      <c r="A36" s="204" t="s">
        <v>59</v>
      </c>
      <c r="B36" s="62" t="s">
        <v>321</v>
      </c>
      <c r="C36" s="206" t="s">
        <v>289</v>
      </c>
      <c r="D36" s="207" t="s">
        <v>25</v>
      </c>
    </row>
    <row r="37" spans="1:1025" ht="25.5" x14ac:dyDescent="0.2">
      <c r="A37" s="204" t="s">
        <v>60</v>
      </c>
      <c r="B37" s="62" t="s">
        <v>322</v>
      </c>
      <c r="C37" s="206" t="s">
        <v>290</v>
      </c>
      <c r="D37" s="207" t="s">
        <v>25</v>
      </c>
    </row>
    <row r="38" spans="1:1025" ht="38.25" x14ac:dyDescent="0.2">
      <c r="A38" s="204" t="s">
        <v>61</v>
      </c>
      <c r="B38" s="62" t="s">
        <v>267</v>
      </c>
      <c r="C38" s="206" t="s">
        <v>305</v>
      </c>
      <c r="D38" s="207" t="s">
        <v>35</v>
      </c>
    </row>
    <row r="39" spans="1:1025" ht="25.5" x14ac:dyDescent="0.2">
      <c r="A39" s="204" t="s">
        <v>62</v>
      </c>
      <c r="B39" s="62" t="s">
        <v>323</v>
      </c>
      <c r="C39" s="206" t="s">
        <v>291</v>
      </c>
      <c r="D39" s="207" t="s">
        <v>35</v>
      </c>
    </row>
    <row r="40" spans="1:1025" s="192" customFormat="1" ht="25.5" x14ac:dyDescent="0.2">
      <c r="A40" s="204"/>
      <c r="B40" s="62" t="s">
        <v>324</v>
      </c>
      <c r="C40" s="206" t="s">
        <v>292</v>
      </c>
      <c r="D40" s="207" t="s">
        <v>25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  <c r="IW40" s="8"/>
      <c r="IX40" s="8"/>
      <c r="IY40" s="8"/>
      <c r="IZ40" s="8"/>
      <c r="JA40" s="8"/>
      <c r="JB40" s="8"/>
      <c r="JC40" s="8"/>
      <c r="JD40" s="8"/>
      <c r="JE40" s="8"/>
      <c r="JF40" s="8"/>
      <c r="JG40" s="8"/>
      <c r="JH40" s="8"/>
      <c r="JI40" s="8"/>
      <c r="JJ40" s="8"/>
      <c r="JK40" s="8"/>
      <c r="JL40" s="8"/>
      <c r="JM40" s="8"/>
      <c r="JN40" s="8"/>
      <c r="JO40" s="8"/>
      <c r="JP40" s="8"/>
      <c r="JQ40" s="8"/>
      <c r="JR40" s="8"/>
      <c r="JS40" s="8"/>
      <c r="JT40" s="8"/>
      <c r="JU40" s="8"/>
      <c r="JV40" s="8"/>
      <c r="JW40" s="8"/>
      <c r="JX40" s="8"/>
      <c r="JY40" s="8"/>
      <c r="JZ40" s="8"/>
      <c r="KA40" s="8"/>
      <c r="KB40" s="8"/>
      <c r="KC40" s="8"/>
      <c r="KD40" s="8"/>
      <c r="KE40" s="8"/>
      <c r="KF40" s="8"/>
      <c r="KG40" s="8"/>
      <c r="KH40" s="8"/>
      <c r="KI40" s="8"/>
      <c r="KJ40" s="8"/>
      <c r="KK40" s="8"/>
      <c r="KL40" s="8"/>
      <c r="KM40" s="8"/>
      <c r="KN40" s="8"/>
      <c r="KO40" s="8"/>
      <c r="KP40" s="8"/>
      <c r="KQ40" s="8"/>
      <c r="KR40" s="8"/>
      <c r="KS40" s="8"/>
      <c r="KT40" s="8"/>
      <c r="KU40" s="8"/>
      <c r="KV40" s="8"/>
      <c r="KW40" s="8"/>
      <c r="KX40" s="8"/>
      <c r="KY40" s="8"/>
      <c r="KZ40" s="8"/>
      <c r="LA40" s="8"/>
      <c r="LB40" s="8"/>
      <c r="LC40" s="8"/>
      <c r="LD40" s="8"/>
      <c r="LE40" s="8"/>
      <c r="LF40" s="8"/>
      <c r="LG40" s="8"/>
      <c r="LH40" s="8"/>
      <c r="LI40" s="8"/>
      <c r="LJ40" s="8"/>
      <c r="LK40" s="8"/>
      <c r="LL40" s="8"/>
      <c r="LM40" s="8"/>
      <c r="LN40" s="8"/>
      <c r="LO40" s="8"/>
      <c r="LP40" s="8"/>
      <c r="LQ40" s="8"/>
      <c r="LR40" s="8"/>
      <c r="LS40" s="8"/>
      <c r="LT40" s="8"/>
      <c r="LU40" s="8"/>
      <c r="LV40" s="8"/>
      <c r="LW40" s="8"/>
      <c r="LX40" s="8"/>
      <c r="LY40" s="8"/>
      <c r="LZ40" s="8"/>
      <c r="MA40" s="8"/>
      <c r="MB40" s="8"/>
      <c r="MC40" s="8"/>
      <c r="MD40" s="8"/>
      <c r="ME40" s="8"/>
      <c r="MF40" s="8"/>
      <c r="MG40" s="8"/>
      <c r="MH40" s="8"/>
      <c r="MI40" s="8"/>
      <c r="MJ40" s="8"/>
      <c r="MK40" s="8"/>
      <c r="ML40" s="8"/>
      <c r="MM40" s="8"/>
      <c r="MN40" s="8"/>
      <c r="MO40" s="8"/>
      <c r="MP40" s="8"/>
      <c r="MQ40" s="8"/>
      <c r="MR40" s="8"/>
      <c r="MS40" s="8"/>
      <c r="MT40" s="8"/>
      <c r="MU40" s="8"/>
      <c r="MV40" s="8"/>
      <c r="MW40" s="8"/>
      <c r="MX40" s="8"/>
      <c r="MY40" s="8"/>
      <c r="MZ40" s="8"/>
      <c r="NA40" s="8"/>
      <c r="NB40" s="8"/>
      <c r="NC40" s="8"/>
      <c r="ND40" s="8"/>
      <c r="NE40" s="8"/>
      <c r="NF40" s="8"/>
      <c r="NG40" s="8"/>
      <c r="NH40" s="8"/>
      <c r="NI40" s="8"/>
      <c r="NJ40" s="8"/>
      <c r="NK40" s="8"/>
      <c r="NL40" s="8"/>
      <c r="NM40" s="8"/>
      <c r="NN40" s="8"/>
      <c r="NO40" s="8"/>
      <c r="NP40" s="8"/>
      <c r="NQ40" s="8"/>
      <c r="NR40" s="8"/>
      <c r="NS40" s="8"/>
      <c r="NT40" s="8"/>
      <c r="NU40" s="8"/>
      <c r="NV40" s="8"/>
      <c r="NW40" s="8"/>
      <c r="NX40" s="8"/>
      <c r="NY40" s="8"/>
      <c r="NZ40" s="8"/>
      <c r="OA40" s="8"/>
      <c r="OB40" s="8"/>
      <c r="OC40" s="8"/>
      <c r="OD40" s="8"/>
      <c r="OE40" s="8"/>
      <c r="OF40" s="8"/>
      <c r="OG40" s="8"/>
      <c r="OH40" s="8"/>
      <c r="OI40" s="8"/>
      <c r="OJ40" s="8"/>
      <c r="OK40" s="8"/>
      <c r="OL40" s="8"/>
      <c r="OM40" s="8"/>
      <c r="ON40" s="8"/>
      <c r="OO40" s="8"/>
      <c r="OP40" s="8"/>
      <c r="OQ40" s="8"/>
      <c r="OR40" s="8"/>
      <c r="OS40" s="8"/>
      <c r="OT40" s="8"/>
      <c r="OU40" s="8"/>
      <c r="OV40" s="8"/>
      <c r="OW40" s="8"/>
      <c r="OX40" s="8"/>
      <c r="OY40" s="8"/>
      <c r="OZ40" s="8"/>
      <c r="PA40" s="8"/>
      <c r="PB40" s="8"/>
      <c r="PC40" s="8"/>
      <c r="PD40" s="8"/>
      <c r="PE40" s="8"/>
      <c r="PF40" s="8"/>
      <c r="PG40" s="8"/>
      <c r="PH40" s="8"/>
      <c r="PI40" s="8"/>
      <c r="PJ40" s="8"/>
      <c r="PK40" s="8"/>
      <c r="PL40" s="8"/>
      <c r="PM40" s="8"/>
      <c r="PN40" s="8"/>
      <c r="PO40" s="8"/>
      <c r="PP40" s="8"/>
      <c r="PQ40" s="8"/>
      <c r="PR40" s="8"/>
      <c r="PS40" s="8"/>
      <c r="PT40" s="8"/>
      <c r="PU40" s="8"/>
      <c r="PV40" s="8"/>
      <c r="PW40" s="8"/>
      <c r="PX40" s="8"/>
      <c r="PY40" s="8"/>
      <c r="PZ40" s="8"/>
      <c r="QA40" s="8"/>
      <c r="QB40" s="8"/>
      <c r="QC40" s="8"/>
      <c r="QD40" s="8"/>
      <c r="QE40" s="8"/>
      <c r="QF40" s="8"/>
      <c r="QG40" s="8"/>
      <c r="QH40" s="8"/>
      <c r="QI40" s="8"/>
      <c r="QJ40" s="8"/>
      <c r="QK40" s="8"/>
      <c r="QL40" s="8"/>
      <c r="QM40" s="8"/>
      <c r="QN40" s="8"/>
      <c r="QO40" s="8"/>
      <c r="QP40" s="8"/>
      <c r="QQ40" s="8"/>
      <c r="QR40" s="8"/>
      <c r="QS40" s="8"/>
      <c r="QT40" s="8"/>
      <c r="QU40" s="8"/>
      <c r="QV40" s="8"/>
      <c r="QW40" s="8"/>
      <c r="QX40" s="8"/>
      <c r="QY40" s="8"/>
      <c r="QZ40" s="8"/>
      <c r="RA40" s="8"/>
      <c r="RB40" s="8"/>
      <c r="RC40" s="8"/>
      <c r="RD40" s="8"/>
      <c r="RE40" s="8"/>
      <c r="RF40" s="8"/>
      <c r="RG40" s="8"/>
      <c r="RH40" s="8"/>
      <c r="RI40" s="8"/>
      <c r="RJ40" s="8"/>
      <c r="RK40" s="8"/>
      <c r="RL40" s="8"/>
      <c r="RM40" s="8"/>
      <c r="RN40" s="8"/>
      <c r="RO40" s="8"/>
      <c r="RP40" s="8"/>
      <c r="RQ40" s="8"/>
      <c r="RR40" s="8"/>
      <c r="RS40" s="8"/>
      <c r="RT40" s="8"/>
      <c r="RU40" s="8"/>
      <c r="RV40" s="8"/>
      <c r="RW40" s="8"/>
      <c r="RX40" s="8"/>
      <c r="RY40" s="8"/>
      <c r="RZ40" s="8"/>
      <c r="SA40" s="8"/>
      <c r="SB40" s="8"/>
      <c r="SC40" s="8"/>
      <c r="SD40" s="8"/>
      <c r="SE40" s="8"/>
      <c r="SF40" s="8"/>
      <c r="SG40" s="8"/>
      <c r="SH40" s="8"/>
      <c r="SI40" s="8"/>
      <c r="SJ40" s="8"/>
      <c r="SK40" s="8"/>
      <c r="SL40" s="8"/>
      <c r="SM40" s="8"/>
      <c r="SN40" s="8"/>
      <c r="SO40" s="8"/>
      <c r="SP40" s="8"/>
      <c r="SQ40" s="8"/>
      <c r="SR40" s="8"/>
      <c r="SS40" s="8"/>
      <c r="ST40" s="8"/>
      <c r="SU40" s="8"/>
      <c r="SV40" s="8"/>
      <c r="SW40" s="8"/>
      <c r="SX40" s="8"/>
      <c r="SY40" s="8"/>
      <c r="SZ40" s="8"/>
      <c r="TA40" s="8"/>
      <c r="TB40" s="8"/>
      <c r="TC40" s="8"/>
      <c r="TD40" s="8"/>
      <c r="TE40" s="8"/>
      <c r="TF40" s="8"/>
      <c r="TG40" s="8"/>
      <c r="TH40" s="8"/>
      <c r="TI40" s="8"/>
      <c r="TJ40" s="8"/>
      <c r="TK40" s="8"/>
      <c r="TL40" s="8"/>
      <c r="TM40" s="8"/>
      <c r="TN40" s="8"/>
      <c r="TO40" s="8"/>
      <c r="TP40" s="8"/>
      <c r="TQ40" s="8"/>
      <c r="TR40" s="8"/>
      <c r="TS40" s="8"/>
      <c r="TT40" s="8"/>
      <c r="TU40" s="8"/>
      <c r="TV40" s="8"/>
      <c r="TW40" s="8"/>
      <c r="TX40" s="8"/>
      <c r="TY40" s="8"/>
      <c r="TZ40" s="8"/>
      <c r="UA40" s="8"/>
      <c r="UB40" s="8"/>
      <c r="UC40" s="8"/>
      <c r="UD40" s="8"/>
      <c r="UE40" s="8"/>
      <c r="UF40" s="8"/>
      <c r="UG40" s="8"/>
      <c r="UH40" s="8"/>
      <c r="UI40" s="8"/>
      <c r="UJ40" s="8"/>
      <c r="UK40" s="8"/>
      <c r="UL40" s="8"/>
      <c r="UM40" s="8"/>
      <c r="UN40" s="8"/>
      <c r="UO40" s="8"/>
      <c r="UP40" s="8"/>
      <c r="UQ40" s="8"/>
      <c r="UR40" s="8"/>
      <c r="US40" s="8"/>
      <c r="UT40" s="8"/>
      <c r="UU40" s="8"/>
      <c r="UV40" s="8"/>
      <c r="UW40" s="8"/>
      <c r="UX40" s="8"/>
      <c r="UY40" s="8"/>
      <c r="UZ40" s="8"/>
      <c r="VA40" s="8"/>
      <c r="VB40" s="8"/>
      <c r="VC40" s="8"/>
      <c r="VD40" s="8"/>
      <c r="VE40" s="8"/>
      <c r="VF40" s="8"/>
      <c r="VG40" s="8"/>
      <c r="VH40" s="8"/>
      <c r="VI40" s="8"/>
      <c r="VJ40" s="8"/>
      <c r="VK40" s="8"/>
      <c r="VL40" s="8"/>
      <c r="VM40" s="8"/>
      <c r="VN40" s="8"/>
      <c r="VO40" s="8"/>
      <c r="VP40" s="8"/>
      <c r="VQ40" s="8"/>
      <c r="VR40" s="8"/>
      <c r="VS40" s="8"/>
      <c r="VT40" s="8"/>
      <c r="VU40" s="8"/>
      <c r="VV40" s="8"/>
      <c r="VW40" s="8"/>
      <c r="VX40" s="8"/>
      <c r="VY40" s="8"/>
      <c r="VZ40" s="8"/>
      <c r="WA40" s="8"/>
      <c r="WB40" s="8"/>
      <c r="WC40" s="8"/>
      <c r="WD40" s="8"/>
      <c r="WE40" s="8"/>
      <c r="WF40" s="8"/>
      <c r="WG40" s="8"/>
      <c r="WH40" s="8"/>
      <c r="WI40" s="8"/>
      <c r="WJ40" s="8"/>
      <c r="WK40" s="8"/>
      <c r="WL40" s="8"/>
      <c r="WM40" s="8"/>
      <c r="WN40" s="8"/>
      <c r="WO40" s="8"/>
      <c r="WP40" s="8"/>
      <c r="WQ40" s="8"/>
      <c r="WR40" s="8"/>
      <c r="WS40" s="8"/>
      <c r="WT40" s="8"/>
      <c r="WU40" s="8"/>
      <c r="WV40" s="8"/>
      <c r="WW40" s="8"/>
      <c r="WX40" s="8"/>
      <c r="WY40" s="8"/>
      <c r="WZ40" s="8"/>
      <c r="XA40" s="8"/>
      <c r="XB40" s="8"/>
      <c r="XC40" s="8"/>
      <c r="XD40" s="8"/>
      <c r="XE40" s="8"/>
      <c r="XF40" s="8"/>
      <c r="XG40" s="8"/>
      <c r="XH40" s="8"/>
      <c r="XI40" s="8"/>
      <c r="XJ40" s="8"/>
      <c r="XK40" s="8"/>
      <c r="XL40" s="8"/>
      <c r="XM40" s="8"/>
      <c r="XN40" s="8"/>
      <c r="XO40" s="8"/>
      <c r="XP40" s="8"/>
      <c r="XQ40" s="8"/>
      <c r="XR40" s="8"/>
      <c r="XS40" s="8"/>
      <c r="XT40" s="8"/>
      <c r="XU40" s="8"/>
      <c r="XV40" s="8"/>
      <c r="XW40" s="8"/>
      <c r="XX40" s="8"/>
      <c r="XY40" s="8"/>
      <c r="XZ40" s="8"/>
      <c r="YA40" s="8"/>
      <c r="YB40" s="8"/>
      <c r="YC40" s="8"/>
      <c r="YD40" s="8"/>
      <c r="YE40" s="8"/>
      <c r="YF40" s="8"/>
      <c r="YG40" s="8"/>
      <c r="YH40" s="8"/>
      <c r="YI40" s="8"/>
      <c r="YJ40" s="8"/>
      <c r="YK40" s="8"/>
      <c r="YL40" s="8"/>
      <c r="YM40" s="8"/>
      <c r="YN40" s="8"/>
      <c r="YO40" s="8"/>
      <c r="YP40" s="8"/>
      <c r="YQ40" s="8"/>
      <c r="YR40" s="8"/>
      <c r="YS40" s="8"/>
      <c r="YT40" s="8"/>
      <c r="YU40" s="8"/>
      <c r="YV40" s="8"/>
      <c r="YW40" s="8"/>
      <c r="YX40" s="8"/>
      <c r="YY40" s="8"/>
      <c r="YZ40" s="8"/>
      <c r="ZA40" s="8"/>
      <c r="ZB40" s="8"/>
      <c r="ZC40" s="8"/>
      <c r="ZD40" s="8"/>
      <c r="ZE40" s="8"/>
      <c r="ZF40" s="8"/>
      <c r="ZG40" s="8"/>
      <c r="ZH40" s="8"/>
      <c r="ZI40" s="8"/>
      <c r="ZJ40" s="8"/>
      <c r="ZK40" s="8"/>
      <c r="ZL40" s="8"/>
      <c r="ZM40" s="8"/>
      <c r="ZN40" s="8"/>
      <c r="ZO40" s="8"/>
      <c r="ZP40" s="8"/>
      <c r="ZQ40" s="8"/>
      <c r="ZR40" s="8"/>
      <c r="ZS40" s="8"/>
      <c r="ZT40" s="8"/>
      <c r="ZU40" s="8"/>
      <c r="ZV40" s="8"/>
      <c r="ZW40" s="8"/>
      <c r="ZX40" s="8"/>
      <c r="ZY40" s="8"/>
      <c r="ZZ40" s="8"/>
      <c r="AAA40" s="8"/>
      <c r="AAB40" s="8"/>
      <c r="AAC40" s="8"/>
      <c r="AAD40" s="8"/>
      <c r="AAE40" s="8"/>
      <c r="AAF40" s="8"/>
      <c r="AAG40" s="8"/>
      <c r="AAH40" s="8"/>
      <c r="AAI40" s="8"/>
      <c r="AAJ40" s="8"/>
      <c r="AAK40" s="8"/>
      <c r="AAL40" s="8"/>
      <c r="AAM40" s="8"/>
      <c r="AAN40" s="8"/>
      <c r="AAO40" s="8"/>
      <c r="AAP40" s="8"/>
      <c r="AAQ40" s="8"/>
      <c r="AAR40" s="8"/>
      <c r="AAS40" s="8"/>
      <c r="AAT40" s="8"/>
      <c r="AAU40" s="8"/>
      <c r="AAV40" s="8"/>
      <c r="AAW40" s="8"/>
      <c r="AAX40" s="8"/>
      <c r="AAY40" s="8"/>
      <c r="AAZ40" s="8"/>
      <c r="ABA40" s="8"/>
      <c r="ABB40" s="8"/>
      <c r="ABC40" s="8"/>
      <c r="ABD40" s="8"/>
      <c r="ABE40" s="8"/>
      <c r="ABF40" s="8"/>
      <c r="ABG40" s="8"/>
      <c r="ABH40" s="8"/>
      <c r="ABI40" s="8"/>
      <c r="ABJ40" s="8"/>
      <c r="ABK40" s="8"/>
      <c r="ABL40" s="8"/>
      <c r="ABM40" s="8"/>
      <c r="ABN40" s="8"/>
      <c r="ABO40" s="8"/>
      <c r="ABP40" s="8"/>
      <c r="ABQ40" s="8"/>
      <c r="ABR40" s="8"/>
      <c r="ABS40" s="8"/>
      <c r="ABT40" s="8"/>
      <c r="ABU40" s="8"/>
      <c r="ABV40" s="8"/>
      <c r="ABW40" s="8"/>
      <c r="ABX40" s="8"/>
      <c r="ABY40" s="8"/>
      <c r="ABZ40" s="8"/>
      <c r="ACA40" s="8"/>
      <c r="ACB40" s="8"/>
      <c r="ACC40" s="8"/>
      <c r="ACD40" s="8"/>
      <c r="ACE40" s="8"/>
      <c r="ACF40" s="8"/>
      <c r="ACG40" s="8"/>
      <c r="ACH40" s="8"/>
      <c r="ACI40" s="8"/>
      <c r="ACJ40" s="8"/>
      <c r="ACK40" s="8"/>
      <c r="ACL40" s="8"/>
      <c r="ACM40" s="8"/>
      <c r="ACN40" s="8"/>
      <c r="ACO40" s="8"/>
      <c r="ACP40" s="8"/>
      <c r="ACQ40" s="8"/>
      <c r="ACR40" s="8"/>
      <c r="ACS40" s="8"/>
      <c r="ACT40" s="8"/>
      <c r="ACU40" s="8"/>
      <c r="ACV40" s="8"/>
      <c r="ACW40" s="8"/>
      <c r="ACX40" s="8"/>
      <c r="ACY40" s="8"/>
      <c r="ACZ40" s="8"/>
      <c r="ADA40" s="8"/>
      <c r="ADB40" s="8"/>
      <c r="ADC40" s="8"/>
      <c r="ADD40" s="8"/>
      <c r="ADE40" s="8"/>
      <c r="ADF40" s="8"/>
      <c r="ADG40" s="8"/>
      <c r="ADH40" s="8"/>
      <c r="ADI40" s="8"/>
      <c r="ADJ40" s="8"/>
      <c r="ADK40" s="8"/>
      <c r="ADL40" s="8"/>
      <c r="ADM40" s="8"/>
      <c r="ADN40" s="8"/>
      <c r="ADO40" s="8"/>
      <c r="ADP40" s="8"/>
      <c r="ADQ40" s="8"/>
      <c r="ADR40" s="8"/>
      <c r="ADS40" s="8"/>
      <c r="ADT40" s="8"/>
      <c r="ADU40" s="8"/>
      <c r="ADV40" s="8"/>
      <c r="ADW40" s="8"/>
      <c r="ADX40" s="8"/>
      <c r="ADY40" s="8"/>
      <c r="ADZ40" s="8"/>
      <c r="AEA40" s="8"/>
      <c r="AEB40" s="8"/>
      <c r="AEC40" s="8"/>
      <c r="AED40" s="8"/>
      <c r="AEE40" s="8"/>
      <c r="AEF40" s="8"/>
      <c r="AEG40" s="8"/>
      <c r="AEH40" s="8"/>
      <c r="AEI40" s="8"/>
      <c r="AEJ40" s="8"/>
      <c r="AEK40" s="8"/>
      <c r="AEL40" s="8"/>
      <c r="AEM40" s="8"/>
      <c r="AEN40" s="8"/>
      <c r="AEO40" s="8"/>
      <c r="AEP40" s="8"/>
      <c r="AEQ40" s="8"/>
      <c r="AER40" s="8"/>
      <c r="AES40" s="8"/>
      <c r="AET40" s="8"/>
      <c r="AEU40" s="8"/>
      <c r="AEV40" s="8"/>
      <c r="AEW40" s="8"/>
      <c r="AEX40" s="8"/>
      <c r="AEY40" s="8"/>
      <c r="AEZ40" s="8"/>
      <c r="AFA40" s="8"/>
      <c r="AFB40" s="8"/>
      <c r="AFC40" s="8"/>
      <c r="AFD40" s="8"/>
      <c r="AFE40" s="8"/>
      <c r="AFF40" s="8"/>
      <c r="AFG40" s="8"/>
      <c r="AFH40" s="8"/>
      <c r="AFI40" s="8"/>
      <c r="AFJ40" s="8"/>
      <c r="AFK40" s="8"/>
      <c r="AFL40" s="8"/>
      <c r="AFM40" s="8"/>
      <c r="AFN40" s="8"/>
      <c r="AFO40" s="8"/>
      <c r="AFP40" s="8"/>
      <c r="AFQ40" s="8"/>
      <c r="AFR40" s="8"/>
      <c r="AFS40" s="8"/>
      <c r="AFT40" s="8"/>
      <c r="AFU40" s="8"/>
      <c r="AFV40" s="8"/>
      <c r="AFW40" s="8"/>
      <c r="AFX40" s="8"/>
      <c r="AFY40" s="8"/>
      <c r="AFZ40" s="8"/>
      <c r="AGA40" s="8"/>
      <c r="AGB40" s="8"/>
      <c r="AGC40" s="8"/>
      <c r="AGD40" s="8"/>
      <c r="AGE40" s="8"/>
      <c r="AGF40" s="8"/>
      <c r="AGG40" s="8"/>
      <c r="AGH40" s="8"/>
      <c r="AGI40" s="8"/>
      <c r="AGJ40" s="8"/>
      <c r="AGK40" s="8"/>
      <c r="AGL40" s="8"/>
      <c r="AGM40" s="8"/>
      <c r="AGN40" s="8"/>
      <c r="AGO40" s="8"/>
      <c r="AGP40" s="8"/>
      <c r="AGQ40" s="8"/>
      <c r="AGR40" s="8"/>
      <c r="AGS40" s="8"/>
      <c r="AGT40" s="8"/>
      <c r="AGU40" s="8"/>
      <c r="AGV40" s="8"/>
      <c r="AGW40" s="8"/>
      <c r="AGX40" s="8"/>
      <c r="AGY40" s="8"/>
      <c r="AGZ40" s="8"/>
      <c r="AHA40" s="8"/>
      <c r="AHB40" s="8"/>
      <c r="AHC40" s="8"/>
      <c r="AHD40" s="8"/>
      <c r="AHE40" s="8"/>
      <c r="AHF40" s="8"/>
      <c r="AHG40" s="8"/>
      <c r="AHH40" s="8"/>
      <c r="AHI40" s="8"/>
      <c r="AHJ40" s="8"/>
      <c r="AHK40" s="8"/>
      <c r="AHL40" s="8"/>
      <c r="AHM40" s="8"/>
      <c r="AHN40" s="8"/>
      <c r="AHO40" s="8"/>
      <c r="AHP40" s="8"/>
      <c r="AHQ40" s="8"/>
      <c r="AHR40" s="8"/>
      <c r="AHS40" s="8"/>
      <c r="AHT40" s="8"/>
      <c r="AHU40" s="8"/>
      <c r="AHV40" s="8"/>
      <c r="AHW40" s="8"/>
      <c r="AHX40" s="8"/>
      <c r="AHY40" s="8"/>
      <c r="AHZ40" s="8"/>
      <c r="AIA40" s="8"/>
      <c r="AIB40" s="8"/>
      <c r="AIC40" s="8"/>
      <c r="AID40" s="8"/>
      <c r="AIE40" s="8"/>
      <c r="AIF40" s="8"/>
      <c r="AIG40" s="8"/>
      <c r="AIH40" s="8"/>
      <c r="AII40" s="8"/>
      <c r="AIJ40" s="8"/>
      <c r="AIK40" s="8"/>
      <c r="AIL40" s="8"/>
      <c r="AIM40" s="8"/>
      <c r="AIN40" s="8"/>
      <c r="AIO40" s="8"/>
      <c r="AIP40" s="8"/>
      <c r="AIQ40" s="8"/>
      <c r="AIR40" s="8"/>
      <c r="AIS40" s="8"/>
      <c r="AIT40" s="8"/>
      <c r="AIU40" s="8"/>
      <c r="AIV40" s="8"/>
      <c r="AIW40" s="8"/>
      <c r="AIX40" s="8"/>
      <c r="AIY40" s="8"/>
      <c r="AIZ40" s="8"/>
      <c r="AJA40" s="8"/>
      <c r="AJB40" s="8"/>
      <c r="AJC40" s="8"/>
      <c r="AJD40" s="8"/>
      <c r="AJE40" s="8"/>
      <c r="AJF40" s="8"/>
      <c r="AJG40" s="8"/>
      <c r="AJH40" s="8"/>
      <c r="AJI40" s="8"/>
      <c r="AJJ40" s="8"/>
      <c r="AJK40" s="8"/>
      <c r="AJL40" s="8"/>
      <c r="AJM40" s="8"/>
      <c r="AJN40" s="8"/>
      <c r="AJO40" s="8"/>
      <c r="AJP40" s="8"/>
      <c r="AJQ40" s="8"/>
      <c r="AJR40" s="8"/>
      <c r="AJS40" s="8"/>
      <c r="AJT40" s="8"/>
      <c r="AJU40" s="8"/>
      <c r="AJV40" s="8"/>
      <c r="AJW40" s="8"/>
      <c r="AJX40" s="8"/>
      <c r="AJY40" s="8"/>
      <c r="AJZ40" s="8"/>
      <c r="AKA40" s="8"/>
      <c r="AKB40" s="8"/>
      <c r="AKC40" s="8"/>
      <c r="AKD40" s="8"/>
      <c r="AKE40" s="8"/>
      <c r="AKF40" s="8"/>
      <c r="AKG40" s="8"/>
      <c r="AKH40" s="8"/>
      <c r="AKI40" s="8"/>
      <c r="AKJ40" s="8"/>
      <c r="AKK40" s="8"/>
      <c r="AKL40" s="8"/>
      <c r="AKM40" s="8"/>
      <c r="AKN40" s="8"/>
      <c r="AKO40" s="8"/>
      <c r="AKP40" s="8"/>
      <c r="AKQ40" s="8"/>
      <c r="AKR40" s="8"/>
      <c r="AKS40" s="8"/>
      <c r="AKT40" s="8"/>
      <c r="AKU40" s="8"/>
      <c r="AKV40" s="8"/>
      <c r="AKW40" s="8"/>
      <c r="AKX40" s="8"/>
      <c r="AKY40" s="8"/>
      <c r="AKZ40" s="8"/>
      <c r="ALA40" s="8"/>
      <c r="ALB40" s="8"/>
      <c r="ALC40" s="8"/>
      <c r="ALD40" s="8"/>
      <c r="ALE40" s="8"/>
      <c r="ALF40" s="8"/>
      <c r="ALG40" s="8"/>
      <c r="ALH40" s="8"/>
      <c r="ALI40" s="8"/>
      <c r="ALJ40" s="8"/>
      <c r="ALK40" s="8"/>
      <c r="ALL40" s="8"/>
      <c r="ALM40" s="8"/>
      <c r="ALN40" s="8"/>
      <c r="ALO40" s="8"/>
      <c r="ALP40" s="8"/>
      <c r="ALQ40" s="8"/>
      <c r="ALR40" s="8"/>
      <c r="ALS40" s="8"/>
      <c r="ALT40" s="8"/>
      <c r="ALU40" s="8"/>
      <c r="ALV40" s="8"/>
      <c r="ALW40" s="8"/>
      <c r="ALX40" s="8"/>
      <c r="ALY40" s="8"/>
      <c r="ALZ40" s="8"/>
      <c r="AMA40" s="8"/>
      <c r="AMB40" s="8"/>
      <c r="AMC40" s="8"/>
      <c r="AMD40" s="8"/>
      <c r="AME40" s="8"/>
      <c r="AMF40" s="8"/>
      <c r="AMG40" s="8"/>
      <c r="AMH40" s="8"/>
      <c r="AMI40" s="8"/>
      <c r="AMJ40" s="8"/>
      <c r="AMK40" s="8"/>
    </row>
    <row r="41" spans="1:1025" x14ac:dyDescent="0.2">
      <c r="A41" s="204" t="s">
        <v>63</v>
      </c>
      <c r="B41" s="212" t="s">
        <v>234</v>
      </c>
      <c r="C41" s="206" t="s">
        <v>293</v>
      </c>
      <c r="D41" s="207" t="s">
        <v>25</v>
      </c>
    </row>
    <row r="42" spans="1:1025" s="61" customFormat="1" ht="12.75" x14ac:dyDescent="0.2">
      <c r="A42" s="203" t="s">
        <v>65</v>
      </c>
      <c r="B42" s="213" t="s">
        <v>200</v>
      </c>
      <c r="C42" s="208"/>
      <c r="D42" s="20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</row>
    <row r="43" spans="1:1025" ht="25.5" x14ac:dyDescent="0.2">
      <c r="A43" s="204" t="s">
        <v>66</v>
      </c>
      <c r="B43" s="212" t="s">
        <v>254</v>
      </c>
      <c r="C43" s="206" t="s">
        <v>294</v>
      </c>
      <c r="D43" s="207" t="s">
        <v>25</v>
      </c>
    </row>
    <row r="44" spans="1:1025" ht="25.5" x14ac:dyDescent="0.2">
      <c r="A44" s="204" t="s">
        <v>67</v>
      </c>
      <c r="B44" s="212" t="s">
        <v>255</v>
      </c>
      <c r="C44" s="206" t="s">
        <v>295</v>
      </c>
      <c r="D44" s="207" t="s">
        <v>25</v>
      </c>
    </row>
    <row r="45" spans="1:1025" ht="25.5" x14ac:dyDescent="0.2">
      <c r="A45" s="204" t="s">
        <v>68</v>
      </c>
      <c r="B45" s="212" t="s">
        <v>256</v>
      </c>
      <c r="C45" s="206" t="s">
        <v>296</v>
      </c>
      <c r="D45" s="207" t="s">
        <v>25</v>
      </c>
    </row>
    <row r="46" spans="1:1025" ht="25.5" x14ac:dyDescent="0.2">
      <c r="A46" s="204" t="s">
        <v>69</v>
      </c>
      <c r="B46" s="212" t="s">
        <v>257</v>
      </c>
      <c r="C46" s="206" t="s">
        <v>297</v>
      </c>
      <c r="D46" s="207" t="s">
        <v>25</v>
      </c>
    </row>
    <row r="47" spans="1:1025" s="192" customFormat="1" x14ac:dyDescent="0.2">
      <c r="A47" s="204"/>
      <c r="B47" s="212" t="s">
        <v>258</v>
      </c>
      <c r="C47" s="206" t="s">
        <v>298</v>
      </c>
      <c r="D47" s="207" t="s">
        <v>25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  <c r="IW47" s="8"/>
      <c r="IX47" s="8"/>
      <c r="IY47" s="8"/>
      <c r="IZ47" s="8"/>
      <c r="JA47" s="8"/>
      <c r="JB47" s="8"/>
      <c r="JC47" s="8"/>
      <c r="JD47" s="8"/>
      <c r="JE47" s="8"/>
      <c r="JF47" s="8"/>
      <c r="JG47" s="8"/>
      <c r="JH47" s="8"/>
      <c r="JI47" s="8"/>
      <c r="JJ47" s="8"/>
      <c r="JK47" s="8"/>
      <c r="JL47" s="8"/>
      <c r="JM47" s="8"/>
      <c r="JN47" s="8"/>
      <c r="JO47" s="8"/>
      <c r="JP47" s="8"/>
      <c r="JQ47" s="8"/>
      <c r="JR47" s="8"/>
      <c r="JS47" s="8"/>
      <c r="JT47" s="8"/>
      <c r="JU47" s="8"/>
      <c r="JV47" s="8"/>
      <c r="JW47" s="8"/>
      <c r="JX47" s="8"/>
      <c r="JY47" s="8"/>
      <c r="JZ47" s="8"/>
      <c r="KA47" s="8"/>
      <c r="KB47" s="8"/>
      <c r="KC47" s="8"/>
      <c r="KD47" s="8"/>
      <c r="KE47" s="8"/>
      <c r="KF47" s="8"/>
      <c r="KG47" s="8"/>
      <c r="KH47" s="8"/>
      <c r="KI47" s="8"/>
      <c r="KJ47" s="8"/>
      <c r="KK47" s="8"/>
      <c r="KL47" s="8"/>
      <c r="KM47" s="8"/>
      <c r="KN47" s="8"/>
      <c r="KO47" s="8"/>
      <c r="KP47" s="8"/>
      <c r="KQ47" s="8"/>
      <c r="KR47" s="8"/>
      <c r="KS47" s="8"/>
      <c r="KT47" s="8"/>
      <c r="KU47" s="8"/>
      <c r="KV47" s="8"/>
      <c r="KW47" s="8"/>
      <c r="KX47" s="8"/>
      <c r="KY47" s="8"/>
      <c r="KZ47" s="8"/>
      <c r="LA47" s="8"/>
      <c r="LB47" s="8"/>
      <c r="LC47" s="8"/>
      <c r="LD47" s="8"/>
      <c r="LE47" s="8"/>
      <c r="LF47" s="8"/>
      <c r="LG47" s="8"/>
      <c r="LH47" s="8"/>
      <c r="LI47" s="8"/>
      <c r="LJ47" s="8"/>
      <c r="LK47" s="8"/>
      <c r="LL47" s="8"/>
      <c r="LM47" s="8"/>
      <c r="LN47" s="8"/>
      <c r="LO47" s="8"/>
      <c r="LP47" s="8"/>
      <c r="LQ47" s="8"/>
      <c r="LR47" s="8"/>
      <c r="LS47" s="8"/>
      <c r="LT47" s="8"/>
      <c r="LU47" s="8"/>
      <c r="LV47" s="8"/>
      <c r="LW47" s="8"/>
      <c r="LX47" s="8"/>
      <c r="LY47" s="8"/>
      <c r="LZ47" s="8"/>
      <c r="MA47" s="8"/>
      <c r="MB47" s="8"/>
      <c r="MC47" s="8"/>
      <c r="MD47" s="8"/>
      <c r="ME47" s="8"/>
      <c r="MF47" s="8"/>
      <c r="MG47" s="8"/>
      <c r="MH47" s="8"/>
      <c r="MI47" s="8"/>
      <c r="MJ47" s="8"/>
      <c r="MK47" s="8"/>
      <c r="ML47" s="8"/>
      <c r="MM47" s="8"/>
      <c r="MN47" s="8"/>
      <c r="MO47" s="8"/>
      <c r="MP47" s="8"/>
      <c r="MQ47" s="8"/>
      <c r="MR47" s="8"/>
      <c r="MS47" s="8"/>
      <c r="MT47" s="8"/>
      <c r="MU47" s="8"/>
      <c r="MV47" s="8"/>
      <c r="MW47" s="8"/>
      <c r="MX47" s="8"/>
      <c r="MY47" s="8"/>
      <c r="MZ47" s="8"/>
      <c r="NA47" s="8"/>
      <c r="NB47" s="8"/>
      <c r="NC47" s="8"/>
      <c r="ND47" s="8"/>
      <c r="NE47" s="8"/>
      <c r="NF47" s="8"/>
      <c r="NG47" s="8"/>
      <c r="NH47" s="8"/>
      <c r="NI47" s="8"/>
      <c r="NJ47" s="8"/>
      <c r="NK47" s="8"/>
      <c r="NL47" s="8"/>
      <c r="NM47" s="8"/>
      <c r="NN47" s="8"/>
      <c r="NO47" s="8"/>
      <c r="NP47" s="8"/>
      <c r="NQ47" s="8"/>
      <c r="NR47" s="8"/>
      <c r="NS47" s="8"/>
      <c r="NT47" s="8"/>
      <c r="NU47" s="8"/>
      <c r="NV47" s="8"/>
      <c r="NW47" s="8"/>
      <c r="NX47" s="8"/>
      <c r="NY47" s="8"/>
      <c r="NZ47" s="8"/>
      <c r="OA47" s="8"/>
      <c r="OB47" s="8"/>
      <c r="OC47" s="8"/>
      <c r="OD47" s="8"/>
      <c r="OE47" s="8"/>
      <c r="OF47" s="8"/>
      <c r="OG47" s="8"/>
      <c r="OH47" s="8"/>
      <c r="OI47" s="8"/>
      <c r="OJ47" s="8"/>
      <c r="OK47" s="8"/>
      <c r="OL47" s="8"/>
      <c r="OM47" s="8"/>
      <c r="ON47" s="8"/>
      <c r="OO47" s="8"/>
      <c r="OP47" s="8"/>
      <c r="OQ47" s="8"/>
      <c r="OR47" s="8"/>
      <c r="OS47" s="8"/>
      <c r="OT47" s="8"/>
      <c r="OU47" s="8"/>
      <c r="OV47" s="8"/>
      <c r="OW47" s="8"/>
      <c r="OX47" s="8"/>
      <c r="OY47" s="8"/>
      <c r="OZ47" s="8"/>
      <c r="PA47" s="8"/>
      <c r="PB47" s="8"/>
      <c r="PC47" s="8"/>
      <c r="PD47" s="8"/>
      <c r="PE47" s="8"/>
      <c r="PF47" s="8"/>
      <c r="PG47" s="8"/>
      <c r="PH47" s="8"/>
      <c r="PI47" s="8"/>
      <c r="PJ47" s="8"/>
      <c r="PK47" s="8"/>
      <c r="PL47" s="8"/>
      <c r="PM47" s="8"/>
      <c r="PN47" s="8"/>
      <c r="PO47" s="8"/>
      <c r="PP47" s="8"/>
      <c r="PQ47" s="8"/>
      <c r="PR47" s="8"/>
      <c r="PS47" s="8"/>
      <c r="PT47" s="8"/>
      <c r="PU47" s="8"/>
      <c r="PV47" s="8"/>
      <c r="PW47" s="8"/>
      <c r="PX47" s="8"/>
      <c r="PY47" s="8"/>
      <c r="PZ47" s="8"/>
      <c r="QA47" s="8"/>
      <c r="QB47" s="8"/>
      <c r="QC47" s="8"/>
      <c r="QD47" s="8"/>
      <c r="QE47" s="8"/>
      <c r="QF47" s="8"/>
      <c r="QG47" s="8"/>
      <c r="QH47" s="8"/>
      <c r="QI47" s="8"/>
      <c r="QJ47" s="8"/>
      <c r="QK47" s="8"/>
      <c r="QL47" s="8"/>
      <c r="QM47" s="8"/>
      <c r="QN47" s="8"/>
      <c r="QO47" s="8"/>
      <c r="QP47" s="8"/>
      <c r="QQ47" s="8"/>
      <c r="QR47" s="8"/>
      <c r="QS47" s="8"/>
      <c r="QT47" s="8"/>
      <c r="QU47" s="8"/>
      <c r="QV47" s="8"/>
      <c r="QW47" s="8"/>
      <c r="QX47" s="8"/>
      <c r="QY47" s="8"/>
      <c r="QZ47" s="8"/>
      <c r="RA47" s="8"/>
      <c r="RB47" s="8"/>
      <c r="RC47" s="8"/>
      <c r="RD47" s="8"/>
      <c r="RE47" s="8"/>
      <c r="RF47" s="8"/>
      <c r="RG47" s="8"/>
      <c r="RH47" s="8"/>
      <c r="RI47" s="8"/>
      <c r="RJ47" s="8"/>
      <c r="RK47" s="8"/>
      <c r="RL47" s="8"/>
      <c r="RM47" s="8"/>
      <c r="RN47" s="8"/>
      <c r="RO47" s="8"/>
      <c r="RP47" s="8"/>
      <c r="RQ47" s="8"/>
      <c r="RR47" s="8"/>
      <c r="RS47" s="8"/>
      <c r="RT47" s="8"/>
      <c r="RU47" s="8"/>
      <c r="RV47" s="8"/>
      <c r="RW47" s="8"/>
      <c r="RX47" s="8"/>
      <c r="RY47" s="8"/>
      <c r="RZ47" s="8"/>
      <c r="SA47" s="8"/>
      <c r="SB47" s="8"/>
      <c r="SC47" s="8"/>
      <c r="SD47" s="8"/>
      <c r="SE47" s="8"/>
      <c r="SF47" s="8"/>
      <c r="SG47" s="8"/>
      <c r="SH47" s="8"/>
      <c r="SI47" s="8"/>
      <c r="SJ47" s="8"/>
      <c r="SK47" s="8"/>
      <c r="SL47" s="8"/>
      <c r="SM47" s="8"/>
      <c r="SN47" s="8"/>
      <c r="SO47" s="8"/>
      <c r="SP47" s="8"/>
      <c r="SQ47" s="8"/>
      <c r="SR47" s="8"/>
      <c r="SS47" s="8"/>
      <c r="ST47" s="8"/>
      <c r="SU47" s="8"/>
      <c r="SV47" s="8"/>
      <c r="SW47" s="8"/>
      <c r="SX47" s="8"/>
      <c r="SY47" s="8"/>
      <c r="SZ47" s="8"/>
      <c r="TA47" s="8"/>
      <c r="TB47" s="8"/>
      <c r="TC47" s="8"/>
      <c r="TD47" s="8"/>
      <c r="TE47" s="8"/>
      <c r="TF47" s="8"/>
      <c r="TG47" s="8"/>
      <c r="TH47" s="8"/>
      <c r="TI47" s="8"/>
      <c r="TJ47" s="8"/>
      <c r="TK47" s="8"/>
      <c r="TL47" s="8"/>
      <c r="TM47" s="8"/>
      <c r="TN47" s="8"/>
      <c r="TO47" s="8"/>
      <c r="TP47" s="8"/>
      <c r="TQ47" s="8"/>
      <c r="TR47" s="8"/>
      <c r="TS47" s="8"/>
      <c r="TT47" s="8"/>
      <c r="TU47" s="8"/>
      <c r="TV47" s="8"/>
      <c r="TW47" s="8"/>
      <c r="TX47" s="8"/>
      <c r="TY47" s="8"/>
      <c r="TZ47" s="8"/>
      <c r="UA47" s="8"/>
      <c r="UB47" s="8"/>
      <c r="UC47" s="8"/>
      <c r="UD47" s="8"/>
      <c r="UE47" s="8"/>
      <c r="UF47" s="8"/>
      <c r="UG47" s="8"/>
      <c r="UH47" s="8"/>
      <c r="UI47" s="8"/>
      <c r="UJ47" s="8"/>
      <c r="UK47" s="8"/>
      <c r="UL47" s="8"/>
      <c r="UM47" s="8"/>
      <c r="UN47" s="8"/>
      <c r="UO47" s="8"/>
      <c r="UP47" s="8"/>
      <c r="UQ47" s="8"/>
      <c r="UR47" s="8"/>
      <c r="US47" s="8"/>
      <c r="UT47" s="8"/>
      <c r="UU47" s="8"/>
      <c r="UV47" s="8"/>
      <c r="UW47" s="8"/>
      <c r="UX47" s="8"/>
      <c r="UY47" s="8"/>
      <c r="UZ47" s="8"/>
      <c r="VA47" s="8"/>
      <c r="VB47" s="8"/>
      <c r="VC47" s="8"/>
      <c r="VD47" s="8"/>
      <c r="VE47" s="8"/>
      <c r="VF47" s="8"/>
      <c r="VG47" s="8"/>
      <c r="VH47" s="8"/>
      <c r="VI47" s="8"/>
      <c r="VJ47" s="8"/>
      <c r="VK47" s="8"/>
      <c r="VL47" s="8"/>
      <c r="VM47" s="8"/>
      <c r="VN47" s="8"/>
      <c r="VO47" s="8"/>
      <c r="VP47" s="8"/>
      <c r="VQ47" s="8"/>
      <c r="VR47" s="8"/>
      <c r="VS47" s="8"/>
      <c r="VT47" s="8"/>
      <c r="VU47" s="8"/>
      <c r="VV47" s="8"/>
      <c r="VW47" s="8"/>
      <c r="VX47" s="8"/>
      <c r="VY47" s="8"/>
      <c r="VZ47" s="8"/>
      <c r="WA47" s="8"/>
      <c r="WB47" s="8"/>
      <c r="WC47" s="8"/>
      <c r="WD47" s="8"/>
      <c r="WE47" s="8"/>
      <c r="WF47" s="8"/>
      <c r="WG47" s="8"/>
      <c r="WH47" s="8"/>
      <c r="WI47" s="8"/>
      <c r="WJ47" s="8"/>
      <c r="WK47" s="8"/>
      <c r="WL47" s="8"/>
      <c r="WM47" s="8"/>
      <c r="WN47" s="8"/>
      <c r="WO47" s="8"/>
      <c r="WP47" s="8"/>
      <c r="WQ47" s="8"/>
      <c r="WR47" s="8"/>
      <c r="WS47" s="8"/>
      <c r="WT47" s="8"/>
      <c r="WU47" s="8"/>
      <c r="WV47" s="8"/>
      <c r="WW47" s="8"/>
      <c r="WX47" s="8"/>
      <c r="WY47" s="8"/>
      <c r="WZ47" s="8"/>
      <c r="XA47" s="8"/>
      <c r="XB47" s="8"/>
      <c r="XC47" s="8"/>
      <c r="XD47" s="8"/>
      <c r="XE47" s="8"/>
      <c r="XF47" s="8"/>
      <c r="XG47" s="8"/>
      <c r="XH47" s="8"/>
      <c r="XI47" s="8"/>
      <c r="XJ47" s="8"/>
      <c r="XK47" s="8"/>
      <c r="XL47" s="8"/>
      <c r="XM47" s="8"/>
      <c r="XN47" s="8"/>
      <c r="XO47" s="8"/>
      <c r="XP47" s="8"/>
      <c r="XQ47" s="8"/>
      <c r="XR47" s="8"/>
      <c r="XS47" s="8"/>
      <c r="XT47" s="8"/>
      <c r="XU47" s="8"/>
      <c r="XV47" s="8"/>
      <c r="XW47" s="8"/>
      <c r="XX47" s="8"/>
      <c r="XY47" s="8"/>
      <c r="XZ47" s="8"/>
      <c r="YA47" s="8"/>
      <c r="YB47" s="8"/>
      <c r="YC47" s="8"/>
      <c r="YD47" s="8"/>
      <c r="YE47" s="8"/>
      <c r="YF47" s="8"/>
      <c r="YG47" s="8"/>
      <c r="YH47" s="8"/>
      <c r="YI47" s="8"/>
      <c r="YJ47" s="8"/>
      <c r="YK47" s="8"/>
      <c r="YL47" s="8"/>
      <c r="YM47" s="8"/>
      <c r="YN47" s="8"/>
      <c r="YO47" s="8"/>
      <c r="YP47" s="8"/>
      <c r="YQ47" s="8"/>
      <c r="YR47" s="8"/>
      <c r="YS47" s="8"/>
      <c r="YT47" s="8"/>
      <c r="YU47" s="8"/>
      <c r="YV47" s="8"/>
      <c r="YW47" s="8"/>
      <c r="YX47" s="8"/>
      <c r="YY47" s="8"/>
      <c r="YZ47" s="8"/>
      <c r="ZA47" s="8"/>
      <c r="ZB47" s="8"/>
      <c r="ZC47" s="8"/>
      <c r="ZD47" s="8"/>
      <c r="ZE47" s="8"/>
      <c r="ZF47" s="8"/>
      <c r="ZG47" s="8"/>
      <c r="ZH47" s="8"/>
      <c r="ZI47" s="8"/>
      <c r="ZJ47" s="8"/>
      <c r="ZK47" s="8"/>
      <c r="ZL47" s="8"/>
      <c r="ZM47" s="8"/>
      <c r="ZN47" s="8"/>
      <c r="ZO47" s="8"/>
      <c r="ZP47" s="8"/>
      <c r="ZQ47" s="8"/>
      <c r="ZR47" s="8"/>
      <c r="ZS47" s="8"/>
      <c r="ZT47" s="8"/>
      <c r="ZU47" s="8"/>
      <c r="ZV47" s="8"/>
      <c r="ZW47" s="8"/>
      <c r="ZX47" s="8"/>
      <c r="ZY47" s="8"/>
      <c r="ZZ47" s="8"/>
      <c r="AAA47" s="8"/>
      <c r="AAB47" s="8"/>
      <c r="AAC47" s="8"/>
      <c r="AAD47" s="8"/>
      <c r="AAE47" s="8"/>
      <c r="AAF47" s="8"/>
      <c r="AAG47" s="8"/>
      <c r="AAH47" s="8"/>
      <c r="AAI47" s="8"/>
      <c r="AAJ47" s="8"/>
      <c r="AAK47" s="8"/>
      <c r="AAL47" s="8"/>
      <c r="AAM47" s="8"/>
      <c r="AAN47" s="8"/>
      <c r="AAO47" s="8"/>
      <c r="AAP47" s="8"/>
      <c r="AAQ47" s="8"/>
      <c r="AAR47" s="8"/>
      <c r="AAS47" s="8"/>
      <c r="AAT47" s="8"/>
      <c r="AAU47" s="8"/>
      <c r="AAV47" s="8"/>
      <c r="AAW47" s="8"/>
      <c r="AAX47" s="8"/>
      <c r="AAY47" s="8"/>
      <c r="AAZ47" s="8"/>
      <c r="ABA47" s="8"/>
      <c r="ABB47" s="8"/>
      <c r="ABC47" s="8"/>
      <c r="ABD47" s="8"/>
      <c r="ABE47" s="8"/>
      <c r="ABF47" s="8"/>
      <c r="ABG47" s="8"/>
      <c r="ABH47" s="8"/>
      <c r="ABI47" s="8"/>
      <c r="ABJ47" s="8"/>
      <c r="ABK47" s="8"/>
      <c r="ABL47" s="8"/>
      <c r="ABM47" s="8"/>
      <c r="ABN47" s="8"/>
      <c r="ABO47" s="8"/>
      <c r="ABP47" s="8"/>
      <c r="ABQ47" s="8"/>
      <c r="ABR47" s="8"/>
      <c r="ABS47" s="8"/>
      <c r="ABT47" s="8"/>
      <c r="ABU47" s="8"/>
      <c r="ABV47" s="8"/>
      <c r="ABW47" s="8"/>
      <c r="ABX47" s="8"/>
      <c r="ABY47" s="8"/>
      <c r="ABZ47" s="8"/>
      <c r="ACA47" s="8"/>
      <c r="ACB47" s="8"/>
      <c r="ACC47" s="8"/>
      <c r="ACD47" s="8"/>
      <c r="ACE47" s="8"/>
      <c r="ACF47" s="8"/>
      <c r="ACG47" s="8"/>
      <c r="ACH47" s="8"/>
      <c r="ACI47" s="8"/>
      <c r="ACJ47" s="8"/>
      <c r="ACK47" s="8"/>
      <c r="ACL47" s="8"/>
      <c r="ACM47" s="8"/>
      <c r="ACN47" s="8"/>
      <c r="ACO47" s="8"/>
      <c r="ACP47" s="8"/>
      <c r="ACQ47" s="8"/>
      <c r="ACR47" s="8"/>
      <c r="ACS47" s="8"/>
      <c r="ACT47" s="8"/>
      <c r="ACU47" s="8"/>
      <c r="ACV47" s="8"/>
      <c r="ACW47" s="8"/>
      <c r="ACX47" s="8"/>
      <c r="ACY47" s="8"/>
      <c r="ACZ47" s="8"/>
      <c r="ADA47" s="8"/>
      <c r="ADB47" s="8"/>
      <c r="ADC47" s="8"/>
      <c r="ADD47" s="8"/>
      <c r="ADE47" s="8"/>
      <c r="ADF47" s="8"/>
      <c r="ADG47" s="8"/>
      <c r="ADH47" s="8"/>
      <c r="ADI47" s="8"/>
      <c r="ADJ47" s="8"/>
      <c r="ADK47" s="8"/>
      <c r="ADL47" s="8"/>
      <c r="ADM47" s="8"/>
      <c r="ADN47" s="8"/>
      <c r="ADO47" s="8"/>
      <c r="ADP47" s="8"/>
      <c r="ADQ47" s="8"/>
      <c r="ADR47" s="8"/>
      <c r="ADS47" s="8"/>
      <c r="ADT47" s="8"/>
      <c r="ADU47" s="8"/>
      <c r="ADV47" s="8"/>
      <c r="ADW47" s="8"/>
      <c r="ADX47" s="8"/>
      <c r="ADY47" s="8"/>
      <c r="ADZ47" s="8"/>
      <c r="AEA47" s="8"/>
      <c r="AEB47" s="8"/>
      <c r="AEC47" s="8"/>
      <c r="AED47" s="8"/>
      <c r="AEE47" s="8"/>
      <c r="AEF47" s="8"/>
      <c r="AEG47" s="8"/>
      <c r="AEH47" s="8"/>
      <c r="AEI47" s="8"/>
      <c r="AEJ47" s="8"/>
      <c r="AEK47" s="8"/>
      <c r="AEL47" s="8"/>
      <c r="AEM47" s="8"/>
      <c r="AEN47" s="8"/>
      <c r="AEO47" s="8"/>
      <c r="AEP47" s="8"/>
      <c r="AEQ47" s="8"/>
      <c r="AER47" s="8"/>
      <c r="AES47" s="8"/>
      <c r="AET47" s="8"/>
      <c r="AEU47" s="8"/>
      <c r="AEV47" s="8"/>
      <c r="AEW47" s="8"/>
      <c r="AEX47" s="8"/>
      <c r="AEY47" s="8"/>
      <c r="AEZ47" s="8"/>
      <c r="AFA47" s="8"/>
      <c r="AFB47" s="8"/>
      <c r="AFC47" s="8"/>
      <c r="AFD47" s="8"/>
      <c r="AFE47" s="8"/>
      <c r="AFF47" s="8"/>
      <c r="AFG47" s="8"/>
      <c r="AFH47" s="8"/>
      <c r="AFI47" s="8"/>
      <c r="AFJ47" s="8"/>
      <c r="AFK47" s="8"/>
      <c r="AFL47" s="8"/>
      <c r="AFM47" s="8"/>
      <c r="AFN47" s="8"/>
      <c r="AFO47" s="8"/>
      <c r="AFP47" s="8"/>
      <c r="AFQ47" s="8"/>
      <c r="AFR47" s="8"/>
      <c r="AFS47" s="8"/>
      <c r="AFT47" s="8"/>
      <c r="AFU47" s="8"/>
      <c r="AFV47" s="8"/>
      <c r="AFW47" s="8"/>
      <c r="AFX47" s="8"/>
      <c r="AFY47" s="8"/>
      <c r="AFZ47" s="8"/>
      <c r="AGA47" s="8"/>
      <c r="AGB47" s="8"/>
      <c r="AGC47" s="8"/>
      <c r="AGD47" s="8"/>
      <c r="AGE47" s="8"/>
      <c r="AGF47" s="8"/>
      <c r="AGG47" s="8"/>
      <c r="AGH47" s="8"/>
      <c r="AGI47" s="8"/>
      <c r="AGJ47" s="8"/>
      <c r="AGK47" s="8"/>
      <c r="AGL47" s="8"/>
      <c r="AGM47" s="8"/>
      <c r="AGN47" s="8"/>
      <c r="AGO47" s="8"/>
      <c r="AGP47" s="8"/>
      <c r="AGQ47" s="8"/>
      <c r="AGR47" s="8"/>
      <c r="AGS47" s="8"/>
      <c r="AGT47" s="8"/>
      <c r="AGU47" s="8"/>
      <c r="AGV47" s="8"/>
      <c r="AGW47" s="8"/>
      <c r="AGX47" s="8"/>
      <c r="AGY47" s="8"/>
      <c r="AGZ47" s="8"/>
      <c r="AHA47" s="8"/>
      <c r="AHB47" s="8"/>
      <c r="AHC47" s="8"/>
      <c r="AHD47" s="8"/>
      <c r="AHE47" s="8"/>
      <c r="AHF47" s="8"/>
      <c r="AHG47" s="8"/>
      <c r="AHH47" s="8"/>
      <c r="AHI47" s="8"/>
      <c r="AHJ47" s="8"/>
      <c r="AHK47" s="8"/>
      <c r="AHL47" s="8"/>
      <c r="AHM47" s="8"/>
      <c r="AHN47" s="8"/>
      <c r="AHO47" s="8"/>
      <c r="AHP47" s="8"/>
      <c r="AHQ47" s="8"/>
      <c r="AHR47" s="8"/>
      <c r="AHS47" s="8"/>
      <c r="AHT47" s="8"/>
      <c r="AHU47" s="8"/>
      <c r="AHV47" s="8"/>
      <c r="AHW47" s="8"/>
      <c r="AHX47" s="8"/>
      <c r="AHY47" s="8"/>
      <c r="AHZ47" s="8"/>
      <c r="AIA47" s="8"/>
      <c r="AIB47" s="8"/>
      <c r="AIC47" s="8"/>
      <c r="AID47" s="8"/>
      <c r="AIE47" s="8"/>
      <c r="AIF47" s="8"/>
      <c r="AIG47" s="8"/>
      <c r="AIH47" s="8"/>
      <c r="AII47" s="8"/>
      <c r="AIJ47" s="8"/>
      <c r="AIK47" s="8"/>
      <c r="AIL47" s="8"/>
      <c r="AIM47" s="8"/>
      <c r="AIN47" s="8"/>
      <c r="AIO47" s="8"/>
      <c r="AIP47" s="8"/>
      <c r="AIQ47" s="8"/>
      <c r="AIR47" s="8"/>
      <c r="AIS47" s="8"/>
      <c r="AIT47" s="8"/>
      <c r="AIU47" s="8"/>
      <c r="AIV47" s="8"/>
      <c r="AIW47" s="8"/>
      <c r="AIX47" s="8"/>
      <c r="AIY47" s="8"/>
      <c r="AIZ47" s="8"/>
      <c r="AJA47" s="8"/>
      <c r="AJB47" s="8"/>
      <c r="AJC47" s="8"/>
      <c r="AJD47" s="8"/>
      <c r="AJE47" s="8"/>
      <c r="AJF47" s="8"/>
      <c r="AJG47" s="8"/>
      <c r="AJH47" s="8"/>
      <c r="AJI47" s="8"/>
      <c r="AJJ47" s="8"/>
      <c r="AJK47" s="8"/>
      <c r="AJL47" s="8"/>
      <c r="AJM47" s="8"/>
      <c r="AJN47" s="8"/>
      <c r="AJO47" s="8"/>
      <c r="AJP47" s="8"/>
      <c r="AJQ47" s="8"/>
      <c r="AJR47" s="8"/>
      <c r="AJS47" s="8"/>
      <c r="AJT47" s="8"/>
      <c r="AJU47" s="8"/>
      <c r="AJV47" s="8"/>
      <c r="AJW47" s="8"/>
      <c r="AJX47" s="8"/>
      <c r="AJY47" s="8"/>
      <c r="AJZ47" s="8"/>
      <c r="AKA47" s="8"/>
      <c r="AKB47" s="8"/>
      <c r="AKC47" s="8"/>
      <c r="AKD47" s="8"/>
      <c r="AKE47" s="8"/>
      <c r="AKF47" s="8"/>
      <c r="AKG47" s="8"/>
      <c r="AKH47" s="8"/>
      <c r="AKI47" s="8"/>
      <c r="AKJ47" s="8"/>
      <c r="AKK47" s="8"/>
      <c r="AKL47" s="8"/>
      <c r="AKM47" s="8"/>
      <c r="AKN47" s="8"/>
      <c r="AKO47" s="8"/>
      <c r="AKP47" s="8"/>
      <c r="AKQ47" s="8"/>
      <c r="AKR47" s="8"/>
      <c r="AKS47" s="8"/>
      <c r="AKT47" s="8"/>
      <c r="AKU47" s="8"/>
      <c r="AKV47" s="8"/>
      <c r="AKW47" s="8"/>
      <c r="AKX47" s="8"/>
      <c r="AKY47" s="8"/>
      <c r="AKZ47" s="8"/>
      <c r="ALA47" s="8"/>
      <c r="ALB47" s="8"/>
      <c r="ALC47" s="8"/>
      <c r="ALD47" s="8"/>
      <c r="ALE47" s="8"/>
      <c r="ALF47" s="8"/>
      <c r="ALG47" s="8"/>
      <c r="ALH47" s="8"/>
      <c r="ALI47" s="8"/>
      <c r="ALJ47" s="8"/>
      <c r="ALK47" s="8"/>
      <c r="ALL47" s="8"/>
      <c r="ALM47" s="8"/>
      <c r="ALN47" s="8"/>
      <c r="ALO47" s="8"/>
      <c r="ALP47" s="8"/>
      <c r="ALQ47" s="8"/>
      <c r="ALR47" s="8"/>
      <c r="ALS47" s="8"/>
      <c r="ALT47" s="8"/>
      <c r="ALU47" s="8"/>
      <c r="ALV47" s="8"/>
      <c r="ALW47" s="8"/>
      <c r="ALX47" s="8"/>
      <c r="ALY47" s="8"/>
      <c r="ALZ47" s="8"/>
      <c r="AMA47" s="8"/>
      <c r="AMB47" s="8"/>
      <c r="AMC47" s="8"/>
      <c r="AMD47" s="8"/>
      <c r="AME47" s="8"/>
      <c r="AMF47" s="8"/>
      <c r="AMG47" s="8"/>
      <c r="AMH47" s="8"/>
      <c r="AMI47" s="8"/>
      <c r="AMJ47" s="8"/>
      <c r="AMK47" s="8"/>
    </row>
    <row r="48" spans="1:1025" x14ac:dyDescent="0.2">
      <c r="A48" s="204" t="s">
        <v>70</v>
      </c>
      <c r="B48" s="212" t="s">
        <v>259</v>
      </c>
      <c r="C48" s="206" t="s">
        <v>299</v>
      </c>
      <c r="D48" s="207" t="s">
        <v>25</v>
      </c>
    </row>
    <row r="49" spans="1:1025" s="61" customFormat="1" ht="12.75" x14ac:dyDescent="0.2">
      <c r="A49" s="203" t="s">
        <v>71</v>
      </c>
      <c r="B49" s="212" t="s">
        <v>260</v>
      </c>
      <c r="C49" s="206" t="s">
        <v>300</v>
      </c>
      <c r="D49" s="207" t="s">
        <v>25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</row>
    <row r="50" spans="1:1025" x14ac:dyDescent="0.2">
      <c r="A50" s="204" t="s">
        <v>115</v>
      </c>
      <c r="B50" s="212" t="s">
        <v>271</v>
      </c>
      <c r="C50" s="206" t="s">
        <v>301</v>
      </c>
      <c r="D50" s="207" t="s">
        <v>25</v>
      </c>
    </row>
    <row r="51" spans="1:1025" x14ac:dyDescent="0.2">
      <c r="A51" s="204" t="s">
        <v>73</v>
      </c>
      <c r="B51" s="212" t="s">
        <v>270</v>
      </c>
      <c r="C51" s="206" t="s">
        <v>302</v>
      </c>
      <c r="D51" s="207" t="s">
        <v>25</v>
      </c>
    </row>
    <row r="52" spans="1:1025" x14ac:dyDescent="0.2">
      <c r="A52" s="204" t="s">
        <v>116</v>
      </c>
      <c r="B52" s="212" t="s">
        <v>244</v>
      </c>
      <c r="C52" s="206" t="s">
        <v>303</v>
      </c>
      <c r="D52" s="207" t="s">
        <v>25</v>
      </c>
    </row>
    <row r="53" spans="1:1025" x14ac:dyDescent="0.2">
      <c r="A53" s="204" t="s">
        <v>117</v>
      </c>
      <c r="B53" s="213" t="s">
        <v>268</v>
      </c>
      <c r="C53" s="208"/>
      <c r="D53" s="209"/>
    </row>
    <row r="54" spans="1:1025" s="192" customFormat="1" x14ac:dyDescent="0.2">
      <c r="A54" s="204"/>
      <c r="B54" s="214" t="s">
        <v>269</v>
      </c>
      <c r="C54" s="210" t="s">
        <v>304</v>
      </c>
      <c r="D54" s="211" t="s">
        <v>25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  <c r="IS54" s="8"/>
      <c r="IT54" s="8"/>
      <c r="IU54" s="8"/>
      <c r="IV54" s="8"/>
      <c r="IW54" s="8"/>
      <c r="IX54" s="8"/>
      <c r="IY54" s="8"/>
      <c r="IZ54" s="8"/>
      <c r="JA54" s="8"/>
      <c r="JB54" s="8"/>
      <c r="JC54" s="8"/>
      <c r="JD54" s="8"/>
      <c r="JE54" s="8"/>
      <c r="JF54" s="8"/>
      <c r="JG54" s="8"/>
      <c r="JH54" s="8"/>
      <c r="JI54" s="8"/>
      <c r="JJ54" s="8"/>
      <c r="JK54" s="8"/>
      <c r="JL54" s="8"/>
      <c r="JM54" s="8"/>
      <c r="JN54" s="8"/>
      <c r="JO54" s="8"/>
      <c r="JP54" s="8"/>
      <c r="JQ54" s="8"/>
      <c r="JR54" s="8"/>
      <c r="JS54" s="8"/>
      <c r="JT54" s="8"/>
      <c r="JU54" s="8"/>
      <c r="JV54" s="8"/>
      <c r="JW54" s="8"/>
      <c r="JX54" s="8"/>
      <c r="JY54" s="8"/>
      <c r="JZ54" s="8"/>
      <c r="KA54" s="8"/>
      <c r="KB54" s="8"/>
      <c r="KC54" s="8"/>
      <c r="KD54" s="8"/>
      <c r="KE54" s="8"/>
      <c r="KF54" s="8"/>
      <c r="KG54" s="8"/>
      <c r="KH54" s="8"/>
      <c r="KI54" s="8"/>
      <c r="KJ54" s="8"/>
      <c r="KK54" s="8"/>
      <c r="KL54" s="8"/>
      <c r="KM54" s="8"/>
      <c r="KN54" s="8"/>
      <c r="KO54" s="8"/>
      <c r="KP54" s="8"/>
      <c r="KQ54" s="8"/>
      <c r="KR54" s="8"/>
      <c r="KS54" s="8"/>
      <c r="KT54" s="8"/>
      <c r="KU54" s="8"/>
      <c r="KV54" s="8"/>
      <c r="KW54" s="8"/>
      <c r="KX54" s="8"/>
      <c r="KY54" s="8"/>
      <c r="KZ54" s="8"/>
      <c r="LA54" s="8"/>
      <c r="LB54" s="8"/>
      <c r="LC54" s="8"/>
      <c r="LD54" s="8"/>
      <c r="LE54" s="8"/>
      <c r="LF54" s="8"/>
      <c r="LG54" s="8"/>
      <c r="LH54" s="8"/>
      <c r="LI54" s="8"/>
      <c r="LJ54" s="8"/>
      <c r="LK54" s="8"/>
      <c r="LL54" s="8"/>
      <c r="LM54" s="8"/>
      <c r="LN54" s="8"/>
      <c r="LO54" s="8"/>
      <c r="LP54" s="8"/>
      <c r="LQ54" s="8"/>
      <c r="LR54" s="8"/>
      <c r="LS54" s="8"/>
      <c r="LT54" s="8"/>
      <c r="LU54" s="8"/>
      <c r="LV54" s="8"/>
      <c r="LW54" s="8"/>
      <c r="LX54" s="8"/>
      <c r="LY54" s="8"/>
      <c r="LZ54" s="8"/>
      <c r="MA54" s="8"/>
      <c r="MB54" s="8"/>
      <c r="MC54" s="8"/>
      <c r="MD54" s="8"/>
      <c r="ME54" s="8"/>
      <c r="MF54" s="8"/>
      <c r="MG54" s="8"/>
      <c r="MH54" s="8"/>
      <c r="MI54" s="8"/>
      <c r="MJ54" s="8"/>
      <c r="MK54" s="8"/>
      <c r="ML54" s="8"/>
      <c r="MM54" s="8"/>
      <c r="MN54" s="8"/>
      <c r="MO54" s="8"/>
      <c r="MP54" s="8"/>
      <c r="MQ54" s="8"/>
      <c r="MR54" s="8"/>
      <c r="MS54" s="8"/>
      <c r="MT54" s="8"/>
      <c r="MU54" s="8"/>
      <c r="MV54" s="8"/>
      <c r="MW54" s="8"/>
      <c r="MX54" s="8"/>
      <c r="MY54" s="8"/>
      <c r="MZ54" s="8"/>
      <c r="NA54" s="8"/>
      <c r="NB54" s="8"/>
      <c r="NC54" s="8"/>
      <c r="ND54" s="8"/>
      <c r="NE54" s="8"/>
      <c r="NF54" s="8"/>
      <c r="NG54" s="8"/>
      <c r="NH54" s="8"/>
      <c r="NI54" s="8"/>
      <c r="NJ54" s="8"/>
      <c r="NK54" s="8"/>
      <c r="NL54" s="8"/>
      <c r="NM54" s="8"/>
      <c r="NN54" s="8"/>
      <c r="NO54" s="8"/>
      <c r="NP54" s="8"/>
      <c r="NQ54" s="8"/>
      <c r="NR54" s="8"/>
      <c r="NS54" s="8"/>
      <c r="NT54" s="8"/>
      <c r="NU54" s="8"/>
      <c r="NV54" s="8"/>
      <c r="NW54" s="8"/>
      <c r="NX54" s="8"/>
      <c r="NY54" s="8"/>
      <c r="NZ54" s="8"/>
      <c r="OA54" s="8"/>
      <c r="OB54" s="8"/>
      <c r="OC54" s="8"/>
      <c r="OD54" s="8"/>
      <c r="OE54" s="8"/>
      <c r="OF54" s="8"/>
      <c r="OG54" s="8"/>
      <c r="OH54" s="8"/>
      <c r="OI54" s="8"/>
      <c r="OJ54" s="8"/>
      <c r="OK54" s="8"/>
      <c r="OL54" s="8"/>
      <c r="OM54" s="8"/>
      <c r="ON54" s="8"/>
      <c r="OO54" s="8"/>
      <c r="OP54" s="8"/>
      <c r="OQ54" s="8"/>
      <c r="OR54" s="8"/>
      <c r="OS54" s="8"/>
      <c r="OT54" s="8"/>
      <c r="OU54" s="8"/>
      <c r="OV54" s="8"/>
      <c r="OW54" s="8"/>
      <c r="OX54" s="8"/>
      <c r="OY54" s="8"/>
      <c r="OZ54" s="8"/>
      <c r="PA54" s="8"/>
      <c r="PB54" s="8"/>
      <c r="PC54" s="8"/>
      <c r="PD54" s="8"/>
      <c r="PE54" s="8"/>
      <c r="PF54" s="8"/>
      <c r="PG54" s="8"/>
      <c r="PH54" s="8"/>
      <c r="PI54" s="8"/>
      <c r="PJ54" s="8"/>
      <c r="PK54" s="8"/>
      <c r="PL54" s="8"/>
      <c r="PM54" s="8"/>
      <c r="PN54" s="8"/>
      <c r="PO54" s="8"/>
      <c r="PP54" s="8"/>
      <c r="PQ54" s="8"/>
      <c r="PR54" s="8"/>
      <c r="PS54" s="8"/>
      <c r="PT54" s="8"/>
      <c r="PU54" s="8"/>
      <c r="PV54" s="8"/>
      <c r="PW54" s="8"/>
      <c r="PX54" s="8"/>
      <c r="PY54" s="8"/>
      <c r="PZ54" s="8"/>
      <c r="QA54" s="8"/>
      <c r="QB54" s="8"/>
      <c r="QC54" s="8"/>
      <c r="QD54" s="8"/>
      <c r="QE54" s="8"/>
      <c r="QF54" s="8"/>
      <c r="QG54" s="8"/>
      <c r="QH54" s="8"/>
      <c r="QI54" s="8"/>
      <c r="QJ54" s="8"/>
      <c r="QK54" s="8"/>
      <c r="QL54" s="8"/>
      <c r="QM54" s="8"/>
      <c r="QN54" s="8"/>
      <c r="QO54" s="8"/>
      <c r="QP54" s="8"/>
      <c r="QQ54" s="8"/>
      <c r="QR54" s="8"/>
      <c r="QS54" s="8"/>
      <c r="QT54" s="8"/>
      <c r="QU54" s="8"/>
      <c r="QV54" s="8"/>
      <c r="QW54" s="8"/>
      <c r="QX54" s="8"/>
      <c r="QY54" s="8"/>
      <c r="QZ54" s="8"/>
      <c r="RA54" s="8"/>
      <c r="RB54" s="8"/>
      <c r="RC54" s="8"/>
      <c r="RD54" s="8"/>
      <c r="RE54" s="8"/>
      <c r="RF54" s="8"/>
      <c r="RG54" s="8"/>
      <c r="RH54" s="8"/>
      <c r="RI54" s="8"/>
      <c r="RJ54" s="8"/>
      <c r="RK54" s="8"/>
      <c r="RL54" s="8"/>
      <c r="RM54" s="8"/>
      <c r="RN54" s="8"/>
      <c r="RO54" s="8"/>
      <c r="RP54" s="8"/>
      <c r="RQ54" s="8"/>
      <c r="RR54" s="8"/>
      <c r="RS54" s="8"/>
      <c r="RT54" s="8"/>
      <c r="RU54" s="8"/>
      <c r="RV54" s="8"/>
      <c r="RW54" s="8"/>
      <c r="RX54" s="8"/>
      <c r="RY54" s="8"/>
      <c r="RZ54" s="8"/>
      <c r="SA54" s="8"/>
      <c r="SB54" s="8"/>
      <c r="SC54" s="8"/>
      <c r="SD54" s="8"/>
      <c r="SE54" s="8"/>
      <c r="SF54" s="8"/>
      <c r="SG54" s="8"/>
      <c r="SH54" s="8"/>
      <c r="SI54" s="8"/>
      <c r="SJ54" s="8"/>
      <c r="SK54" s="8"/>
      <c r="SL54" s="8"/>
      <c r="SM54" s="8"/>
      <c r="SN54" s="8"/>
      <c r="SO54" s="8"/>
      <c r="SP54" s="8"/>
      <c r="SQ54" s="8"/>
      <c r="SR54" s="8"/>
      <c r="SS54" s="8"/>
      <c r="ST54" s="8"/>
      <c r="SU54" s="8"/>
      <c r="SV54" s="8"/>
      <c r="SW54" s="8"/>
      <c r="SX54" s="8"/>
      <c r="SY54" s="8"/>
      <c r="SZ54" s="8"/>
      <c r="TA54" s="8"/>
      <c r="TB54" s="8"/>
      <c r="TC54" s="8"/>
      <c r="TD54" s="8"/>
      <c r="TE54" s="8"/>
      <c r="TF54" s="8"/>
      <c r="TG54" s="8"/>
      <c r="TH54" s="8"/>
      <c r="TI54" s="8"/>
      <c r="TJ54" s="8"/>
      <c r="TK54" s="8"/>
      <c r="TL54" s="8"/>
      <c r="TM54" s="8"/>
      <c r="TN54" s="8"/>
      <c r="TO54" s="8"/>
      <c r="TP54" s="8"/>
      <c r="TQ54" s="8"/>
      <c r="TR54" s="8"/>
      <c r="TS54" s="8"/>
      <c r="TT54" s="8"/>
      <c r="TU54" s="8"/>
      <c r="TV54" s="8"/>
      <c r="TW54" s="8"/>
      <c r="TX54" s="8"/>
      <c r="TY54" s="8"/>
      <c r="TZ54" s="8"/>
      <c r="UA54" s="8"/>
      <c r="UB54" s="8"/>
      <c r="UC54" s="8"/>
      <c r="UD54" s="8"/>
      <c r="UE54" s="8"/>
      <c r="UF54" s="8"/>
      <c r="UG54" s="8"/>
      <c r="UH54" s="8"/>
      <c r="UI54" s="8"/>
      <c r="UJ54" s="8"/>
      <c r="UK54" s="8"/>
      <c r="UL54" s="8"/>
      <c r="UM54" s="8"/>
      <c r="UN54" s="8"/>
      <c r="UO54" s="8"/>
      <c r="UP54" s="8"/>
      <c r="UQ54" s="8"/>
      <c r="UR54" s="8"/>
      <c r="US54" s="8"/>
      <c r="UT54" s="8"/>
      <c r="UU54" s="8"/>
      <c r="UV54" s="8"/>
      <c r="UW54" s="8"/>
      <c r="UX54" s="8"/>
      <c r="UY54" s="8"/>
      <c r="UZ54" s="8"/>
      <c r="VA54" s="8"/>
      <c r="VB54" s="8"/>
      <c r="VC54" s="8"/>
      <c r="VD54" s="8"/>
      <c r="VE54" s="8"/>
      <c r="VF54" s="8"/>
      <c r="VG54" s="8"/>
      <c r="VH54" s="8"/>
      <c r="VI54" s="8"/>
      <c r="VJ54" s="8"/>
      <c r="VK54" s="8"/>
      <c r="VL54" s="8"/>
      <c r="VM54" s="8"/>
      <c r="VN54" s="8"/>
      <c r="VO54" s="8"/>
      <c r="VP54" s="8"/>
      <c r="VQ54" s="8"/>
      <c r="VR54" s="8"/>
      <c r="VS54" s="8"/>
      <c r="VT54" s="8"/>
      <c r="VU54" s="8"/>
      <c r="VV54" s="8"/>
      <c r="VW54" s="8"/>
      <c r="VX54" s="8"/>
      <c r="VY54" s="8"/>
      <c r="VZ54" s="8"/>
      <c r="WA54" s="8"/>
      <c r="WB54" s="8"/>
      <c r="WC54" s="8"/>
      <c r="WD54" s="8"/>
      <c r="WE54" s="8"/>
      <c r="WF54" s="8"/>
      <c r="WG54" s="8"/>
      <c r="WH54" s="8"/>
      <c r="WI54" s="8"/>
      <c r="WJ54" s="8"/>
      <c r="WK54" s="8"/>
      <c r="WL54" s="8"/>
      <c r="WM54" s="8"/>
      <c r="WN54" s="8"/>
      <c r="WO54" s="8"/>
      <c r="WP54" s="8"/>
      <c r="WQ54" s="8"/>
      <c r="WR54" s="8"/>
      <c r="WS54" s="8"/>
      <c r="WT54" s="8"/>
      <c r="WU54" s="8"/>
      <c r="WV54" s="8"/>
      <c r="WW54" s="8"/>
      <c r="WX54" s="8"/>
      <c r="WY54" s="8"/>
      <c r="WZ54" s="8"/>
      <c r="XA54" s="8"/>
      <c r="XB54" s="8"/>
      <c r="XC54" s="8"/>
      <c r="XD54" s="8"/>
      <c r="XE54" s="8"/>
      <c r="XF54" s="8"/>
      <c r="XG54" s="8"/>
      <c r="XH54" s="8"/>
      <c r="XI54" s="8"/>
      <c r="XJ54" s="8"/>
      <c r="XK54" s="8"/>
      <c r="XL54" s="8"/>
      <c r="XM54" s="8"/>
      <c r="XN54" s="8"/>
      <c r="XO54" s="8"/>
      <c r="XP54" s="8"/>
      <c r="XQ54" s="8"/>
      <c r="XR54" s="8"/>
      <c r="XS54" s="8"/>
      <c r="XT54" s="8"/>
      <c r="XU54" s="8"/>
      <c r="XV54" s="8"/>
      <c r="XW54" s="8"/>
      <c r="XX54" s="8"/>
      <c r="XY54" s="8"/>
      <c r="XZ54" s="8"/>
      <c r="YA54" s="8"/>
      <c r="YB54" s="8"/>
      <c r="YC54" s="8"/>
      <c r="YD54" s="8"/>
      <c r="YE54" s="8"/>
      <c r="YF54" s="8"/>
      <c r="YG54" s="8"/>
      <c r="YH54" s="8"/>
      <c r="YI54" s="8"/>
      <c r="YJ54" s="8"/>
      <c r="YK54" s="8"/>
      <c r="YL54" s="8"/>
      <c r="YM54" s="8"/>
      <c r="YN54" s="8"/>
      <c r="YO54" s="8"/>
      <c r="YP54" s="8"/>
      <c r="YQ54" s="8"/>
      <c r="YR54" s="8"/>
      <c r="YS54" s="8"/>
      <c r="YT54" s="8"/>
      <c r="YU54" s="8"/>
      <c r="YV54" s="8"/>
      <c r="YW54" s="8"/>
      <c r="YX54" s="8"/>
      <c r="YY54" s="8"/>
      <c r="YZ54" s="8"/>
      <c r="ZA54" s="8"/>
      <c r="ZB54" s="8"/>
      <c r="ZC54" s="8"/>
      <c r="ZD54" s="8"/>
      <c r="ZE54" s="8"/>
      <c r="ZF54" s="8"/>
      <c r="ZG54" s="8"/>
      <c r="ZH54" s="8"/>
      <c r="ZI54" s="8"/>
      <c r="ZJ54" s="8"/>
      <c r="ZK54" s="8"/>
      <c r="ZL54" s="8"/>
      <c r="ZM54" s="8"/>
      <c r="ZN54" s="8"/>
      <c r="ZO54" s="8"/>
      <c r="ZP54" s="8"/>
      <c r="ZQ54" s="8"/>
      <c r="ZR54" s="8"/>
      <c r="ZS54" s="8"/>
      <c r="ZT54" s="8"/>
      <c r="ZU54" s="8"/>
      <c r="ZV54" s="8"/>
      <c r="ZW54" s="8"/>
      <c r="ZX54" s="8"/>
      <c r="ZY54" s="8"/>
      <c r="ZZ54" s="8"/>
      <c r="AAA54" s="8"/>
      <c r="AAB54" s="8"/>
      <c r="AAC54" s="8"/>
      <c r="AAD54" s="8"/>
      <c r="AAE54" s="8"/>
      <c r="AAF54" s="8"/>
      <c r="AAG54" s="8"/>
      <c r="AAH54" s="8"/>
      <c r="AAI54" s="8"/>
      <c r="AAJ54" s="8"/>
      <c r="AAK54" s="8"/>
      <c r="AAL54" s="8"/>
      <c r="AAM54" s="8"/>
      <c r="AAN54" s="8"/>
      <c r="AAO54" s="8"/>
      <c r="AAP54" s="8"/>
      <c r="AAQ54" s="8"/>
      <c r="AAR54" s="8"/>
      <c r="AAS54" s="8"/>
      <c r="AAT54" s="8"/>
      <c r="AAU54" s="8"/>
      <c r="AAV54" s="8"/>
      <c r="AAW54" s="8"/>
      <c r="AAX54" s="8"/>
      <c r="AAY54" s="8"/>
      <c r="AAZ54" s="8"/>
      <c r="ABA54" s="8"/>
      <c r="ABB54" s="8"/>
      <c r="ABC54" s="8"/>
      <c r="ABD54" s="8"/>
      <c r="ABE54" s="8"/>
      <c r="ABF54" s="8"/>
      <c r="ABG54" s="8"/>
      <c r="ABH54" s="8"/>
      <c r="ABI54" s="8"/>
      <c r="ABJ54" s="8"/>
      <c r="ABK54" s="8"/>
      <c r="ABL54" s="8"/>
      <c r="ABM54" s="8"/>
      <c r="ABN54" s="8"/>
      <c r="ABO54" s="8"/>
      <c r="ABP54" s="8"/>
      <c r="ABQ54" s="8"/>
      <c r="ABR54" s="8"/>
      <c r="ABS54" s="8"/>
      <c r="ABT54" s="8"/>
      <c r="ABU54" s="8"/>
      <c r="ABV54" s="8"/>
      <c r="ABW54" s="8"/>
      <c r="ABX54" s="8"/>
      <c r="ABY54" s="8"/>
      <c r="ABZ54" s="8"/>
      <c r="ACA54" s="8"/>
      <c r="ACB54" s="8"/>
      <c r="ACC54" s="8"/>
      <c r="ACD54" s="8"/>
      <c r="ACE54" s="8"/>
      <c r="ACF54" s="8"/>
      <c r="ACG54" s="8"/>
      <c r="ACH54" s="8"/>
      <c r="ACI54" s="8"/>
      <c r="ACJ54" s="8"/>
      <c r="ACK54" s="8"/>
      <c r="ACL54" s="8"/>
      <c r="ACM54" s="8"/>
      <c r="ACN54" s="8"/>
      <c r="ACO54" s="8"/>
      <c r="ACP54" s="8"/>
      <c r="ACQ54" s="8"/>
      <c r="ACR54" s="8"/>
      <c r="ACS54" s="8"/>
      <c r="ACT54" s="8"/>
      <c r="ACU54" s="8"/>
      <c r="ACV54" s="8"/>
      <c r="ACW54" s="8"/>
      <c r="ACX54" s="8"/>
      <c r="ACY54" s="8"/>
      <c r="ACZ54" s="8"/>
      <c r="ADA54" s="8"/>
      <c r="ADB54" s="8"/>
      <c r="ADC54" s="8"/>
      <c r="ADD54" s="8"/>
      <c r="ADE54" s="8"/>
      <c r="ADF54" s="8"/>
      <c r="ADG54" s="8"/>
      <c r="ADH54" s="8"/>
      <c r="ADI54" s="8"/>
      <c r="ADJ54" s="8"/>
      <c r="ADK54" s="8"/>
      <c r="ADL54" s="8"/>
      <c r="ADM54" s="8"/>
      <c r="ADN54" s="8"/>
      <c r="ADO54" s="8"/>
      <c r="ADP54" s="8"/>
      <c r="ADQ54" s="8"/>
      <c r="ADR54" s="8"/>
      <c r="ADS54" s="8"/>
      <c r="ADT54" s="8"/>
      <c r="ADU54" s="8"/>
      <c r="ADV54" s="8"/>
      <c r="ADW54" s="8"/>
      <c r="ADX54" s="8"/>
      <c r="ADY54" s="8"/>
      <c r="ADZ54" s="8"/>
      <c r="AEA54" s="8"/>
      <c r="AEB54" s="8"/>
      <c r="AEC54" s="8"/>
      <c r="AED54" s="8"/>
      <c r="AEE54" s="8"/>
      <c r="AEF54" s="8"/>
      <c r="AEG54" s="8"/>
      <c r="AEH54" s="8"/>
      <c r="AEI54" s="8"/>
      <c r="AEJ54" s="8"/>
      <c r="AEK54" s="8"/>
      <c r="AEL54" s="8"/>
      <c r="AEM54" s="8"/>
      <c r="AEN54" s="8"/>
      <c r="AEO54" s="8"/>
      <c r="AEP54" s="8"/>
      <c r="AEQ54" s="8"/>
      <c r="AER54" s="8"/>
      <c r="AES54" s="8"/>
      <c r="AET54" s="8"/>
      <c r="AEU54" s="8"/>
      <c r="AEV54" s="8"/>
      <c r="AEW54" s="8"/>
      <c r="AEX54" s="8"/>
      <c r="AEY54" s="8"/>
      <c r="AEZ54" s="8"/>
      <c r="AFA54" s="8"/>
      <c r="AFB54" s="8"/>
      <c r="AFC54" s="8"/>
      <c r="AFD54" s="8"/>
      <c r="AFE54" s="8"/>
      <c r="AFF54" s="8"/>
      <c r="AFG54" s="8"/>
      <c r="AFH54" s="8"/>
      <c r="AFI54" s="8"/>
      <c r="AFJ54" s="8"/>
      <c r="AFK54" s="8"/>
      <c r="AFL54" s="8"/>
      <c r="AFM54" s="8"/>
      <c r="AFN54" s="8"/>
      <c r="AFO54" s="8"/>
      <c r="AFP54" s="8"/>
      <c r="AFQ54" s="8"/>
      <c r="AFR54" s="8"/>
      <c r="AFS54" s="8"/>
      <c r="AFT54" s="8"/>
      <c r="AFU54" s="8"/>
      <c r="AFV54" s="8"/>
      <c r="AFW54" s="8"/>
      <c r="AFX54" s="8"/>
      <c r="AFY54" s="8"/>
      <c r="AFZ54" s="8"/>
      <c r="AGA54" s="8"/>
      <c r="AGB54" s="8"/>
      <c r="AGC54" s="8"/>
      <c r="AGD54" s="8"/>
      <c r="AGE54" s="8"/>
      <c r="AGF54" s="8"/>
      <c r="AGG54" s="8"/>
      <c r="AGH54" s="8"/>
      <c r="AGI54" s="8"/>
      <c r="AGJ54" s="8"/>
      <c r="AGK54" s="8"/>
      <c r="AGL54" s="8"/>
      <c r="AGM54" s="8"/>
      <c r="AGN54" s="8"/>
      <c r="AGO54" s="8"/>
      <c r="AGP54" s="8"/>
      <c r="AGQ54" s="8"/>
      <c r="AGR54" s="8"/>
      <c r="AGS54" s="8"/>
      <c r="AGT54" s="8"/>
      <c r="AGU54" s="8"/>
      <c r="AGV54" s="8"/>
      <c r="AGW54" s="8"/>
      <c r="AGX54" s="8"/>
      <c r="AGY54" s="8"/>
      <c r="AGZ54" s="8"/>
      <c r="AHA54" s="8"/>
      <c r="AHB54" s="8"/>
      <c r="AHC54" s="8"/>
      <c r="AHD54" s="8"/>
      <c r="AHE54" s="8"/>
      <c r="AHF54" s="8"/>
      <c r="AHG54" s="8"/>
      <c r="AHH54" s="8"/>
      <c r="AHI54" s="8"/>
      <c r="AHJ54" s="8"/>
      <c r="AHK54" s="8"/>
      <c r="AHL54" s="8"/>
      <c r="AHM54" s="8"/>
      <c r="AHN54" s="8"/>
      <c r="AHO54" s="8"/>
      <c r="AHP54" s="8"/>
      <c r="AHQ54" s="8"/>
      <c r="AHR54" s="8"/>
      <c r="AHS54" s="8"/>
      <c r="AHT54" s="8"/>
      <c r="AHU54" s="8"/>
      <c r="AHV54" s="8"/>
      <c r="AHW54" s="8"/>
      <c r="AHX54" s="8"/>
      <c r="AHY54" s="8"/>
      <c r="AHZ54" s="8"/>
      <c r="AIA54" s="8"/>
      <c r="AIB54" s="8"/>
      <c r="AIC54" s="8"/>
      <c r="AID54" s="8"/>
      <c r="AIE54" s="8"/>
      <c r="AIF54" s="8"/>
      <c r="AIG54" s="8"/>
      <c r="AIH54" s="8"/>
      <c r="AII54" s="8"/>
      <c r="AIJ54" s="8"/>
      <c r="AIK54" s="8"/>
      <c r="AIL54" s="8"/>
      <c r="AIM54" s="8"/>
      <c r="AIN54" s="8"/>
      <c r="AIO54" s="8"/>
      <c r="AIP54" s="8"/>
      <c r="AIQ54" s="8"/>
      <c r="AIR54" s="8"/>
      <c r="AIS54" s="8"/>
      <c r="AIT54" s="8"/>
      <c r="AIU54" s="8"/>
      <c r="AIV54" s="8"/>
      <c r="AIW54" s="8"/>
      <c r="AIX54" s="8"/>
      <c r="AIY54" s="8"/>
      <c r="AIZ54" s="8"/>
      <c r="AJA54" s="8"/>
      <c r="AJB54" s="8"/>
      <c r="AJC54" s="8"/>
      <c r="AJD54" s="8"/>
      <c r="AJE54" s="8"/>
      <c r="AJF54" s="8"/>
      <c r="AJG54" s="8"/>
      <c r="AJH54" s="8"/>
      <c r="AJI54" s="8"/>
      <c r="AJJ54" s="8"/>
      <c r="AJK54" s="8"/>
      <c r="AJL54" s="8"/>
      <c r="AJM54" s="8"/>
      <c r="AJN54" s="8"/>
      <c r="AJO54" s="8"/>
      <c r="AJP54" s="8"/>
      <c r="AJQ54" s="8"/>
      <c r="AJR54" s="8"/>
      <c r="AJS54" s="8"/>
      <c r="AJT54" s="8"/>
      <c r="AJU54" s="8"/>
      <c r="AJV54" s="8"/>
      <c r="AJW54" s="8"/>
      <c r="AJX54" s="8"/>
      <c r="AJY54" s="8"/>
      <c r="AJZ54" s="8"/>
      <c r="AKA54" s="8"/>
      <c r="AKB54" s="8"/>
      <c r="AKC54" s="8"/>
      <c r="AKD54" s="8"/>
      <c r="AKE54" s="8"/>
      <c r="AKF54" s="8"/>
      <c r="AKG54" s="8"/>
      <c r="AKH54" s="8"/>
      <c r="AKI54" s="8"/>
      <c r="AKJ54" s="8"/>
      <c r="AKK54" s="8"/>
      <c r="AKL54" s="8"/>
      <c r="AKM54" s="8"/>
      <c r="AKN54" s="8"/>
      <c r="AKO54" s="8"/>
      <c r="AKP54" s="8"/>
      <c r="AKQ54" s="8"/>
      <c r="AKR54" s="8"/>
      <c r="AKS54" s="8"/>
      <c r="AKT54" s="8"/>
      <c r="AKU54" s="8"/>
      <c r="AKV54" s="8"/>
      <c r="AKW54" s="8"/>
      <c r="AKX54" s="8"/>
      <c r="AKY54" s="8"/>
      <c r="AKZ54" s="8"/>
      <c r="ALA54" s="8"/>
      <c r="ALB54" s="8"/>
      <c r="ALC54" s="8"/>
      <c r="ALD54" s="8"/>
      <c r="ALE54" s="8"/>
      <c r="ALF54" s="8"/>
      <c r="ALG54" s="8"/>
      <c r="ALH54" s="8"/>
      <c r="ALI54" s="8"/>
      <c r="ALJ54" s="8"/>
      <c r="ALK54" s="8"/>
      <c r="ALL54" s="8"/>
      <c r="ALM54" s="8"/>
      <c r="ALN54" s="8"/>
      <c r="ALO54" s="8"/>
      <c r="ALP54" s="8"/>
      <c r="ALQ54" s="8"/>
      <c r="ALR54" s="8"/>
      <c r="ALS54" s="8"/>
      <c r="ALT54" s="8"/>
      <c r="ALU54" s="8"/>
      <c r="ALV54" s="8"/>
      <c r="ALW54" s="8"/>
      <c r="ALX54" s="8"/>
      <c r="ALY54" s="8"/>
      <c r="ALZ54" s="8"/>
      <c r="AMA54" s="8"/>
      <c r="AMB54" s="8"/>
      <c r="AMC54" s="8"/>
      <c r="AMD54" s="8"/>
      <c r="AME54" s="8"/>
      <c r="AMF54" s="8"/>
      <c r="AMG54" s="8"/>
      <c r="AMH54" s="8"/>
      <c r="AMI54" s="8"/>
      <c r="AMJ54" s="8"/>
      <c r="AMK54" s="8"/>
    </row>
    <row r="55" spans="1:1025" x14ac:dyDescent="0.2">
      <c r="B55" s="75"/>
      <c r="C55" s="238" t="s">
        <v>261</v>
      </c>
      <c r="D55" s="238"/>
    </row>
    <row r="56" spans="1:1025" x14ac:dyDescent="0.2">
      <c r="B56" s="75"/>
      <c r="C56" s="84"/>
    </row>
    <row r="57" spans="1:1025" s="8" customFormat="1" ht="12.75" x14ac:dyDescent="0.2">
      <c r="B57" s="130"/>
      <c r="C57" s="88" t="s">
        <v>101</v>
      </c>
      <c r="D57" s="88"/>
    </row>
    <row r="58" spans="1:1025" s="8" customFormat="1" ht="12.75" x14ac:dyDescent="0.2">
      <c r="C58" s="89" t="s">
        <v>103</v>
      </c>
      <c r="D58" s="89"/>
    </row>
    <row r="59" spans="1:1025" s="8" customFormat="1" ht="12.75" x14ac:dyDescent="0.2">
      <c r="C59" s="89" t="s">
        <v>102</v>
      </c>
      <c r="D59" s="89"/>
    </row>
    <row r="60" spans="1:1025" s="8" customFormat="1" ht="12.75" x14ac:dyDescent="0.2">
      <c r="C60" s="89" t="s">
        <v>104</v>
      </c>
      <c r="D60" s="89"/>
    </row>
  </sheetData>
  <mergeCells count="1">
    <mergeCell ref="C55:D55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6D37D-1F43-46E6-9F26-BB3933B9143F}">
  <dimension ref="A1:AMK57"/>
  <sheetViews>
    <sheetView zoomScale="90" zoomScaleNormal="90" workbookViewId="0">
      <selection sqref="A1:E56"/>
    </sheetView>
  </sheetViews>
  <sheetFormatPr defaultColWidth="9" defaultRowHeight="14.25" x14ac:dyDescent="0.2"/>
  <cols>
    <col min="1" max="1" width="9" style="135"/>
    <col min="2" max="2" width="63.875" style="135" bestFit="1" customWidth="1"/>
    <col min="3" max="3" width="9.625" style="141" bestFit="1" customWidth="1"/>
    <col min="4" max="4" width="15.625" style="141" customWidth="1"/>
    <col min="5" max="5" width="15.25" style="151" customWidth="1"/>
    <col min="6" max="1025" width="9" style="135"/>
  </cols>
  <sheetData>
    <row r="1" spans="1:81" x14ac:dyDescent="0.2">
      <c r="A1" s="131"/>
      <c r="B1" s="132"/>
      <c r="C1" s="133"/>
      <c r="D1" s="133"/>
      <c r="E1" s="134"/>
    </row>
    <row r="2" spans="1:81" x14ac:dyDescent="0.2">
      <c r="A2" s="136"/>
      <c r="B2" s="137"/>
      <c r="C2" s="138"/>
      <c r="D2" s="138"/>
      <c r="E2" s="139"/>
    </row>
    <row r="3" spans="1:81" ht="19.5" x14ac:dyDescent="0.25">
      <c r="A3" s="136"/>
      <c r="B3" s="140" t="s">
        <v>82</v>
      </c>
      <c r="E3" s="139"/>
    </row>
    <row r="4" spans="1:81" x14ac:dyDescent="0.2">
      <c r="A4" s="136"/>
      <c r="B4" s="142" t="s">
        <v>84</v>
      </c>
      <c r="C4" s="138"/>
      <c r="D4" s="138"/>
      <c r="E4" s="139"/>
    </row>
    <row r="5" spans="1:81" x14ac:dyDescent="0.2">
      <c r="A5" s="136"/>
      <c r="B5" s="137"/>
      <c r="C5" s="138"/>
      <c r="D5" s="138"/>
      <c r="E5" s="139"/>
    </row>
    <row r="6" spans="1:81" ht="15" thickBot="1" x14ac:dyDescent="0.25">
      <c r="A6" s="136"/>
      <c r="E6" s="139"/>
    </row>
    <row r="7" spans="1:81" ht="20.25" thickTop="1" thickBot="1" x14ac:dyDescent="0.35">
      <c r="A7" s="143"/>
      <c r="B7" s="144" t="s">
        <v>186</v>
      </c>
      <c r="C7" s="145"/>
      <c r="D7" s="146"/>
      <c r="E7" s="143"/>
    </row>
    <row r="8" spans="1:81" ht="15" thickTop="1" x14ac:dyDescent="0.2">
      <c r="A8" s="136"/>
      <c r="B8" s="34" t="s">
        <v>274</v>
      </c>
      <c r="C8" s="138"/>
      <c r="D8" s="138"/>
      <c r="E8" s="139"/>
    </row>
    <row r="9" spans="1:81" x14ac:dyDescent="0.2">
      <c r="A9" s="139"/>
      <c r="B9" s="34" t="s">
        <v>183</v>
      </c>
      <c r="C9" s="139"/>
      <c r="D9" s="138"/>
      <c r="E9" s="139"/>
    </row>
    <row r="10" spans="1:81" x14ac:dyDescent="0.2">
      <c r="A10" s="139"/>
      <c r="B10" s="139"/>
      <c r="C10" s="139"/>
      <c r="D10" s="138"/>
      <c r="E10" s="139"/>
    </row>
    <row r="11" spans="1:81" s="147" customFormat="1" ht="12.75" x14ac:dyDescent="0.2">
      <c r="A11" s="232" t="s">
        <v>89</v>
      </c>
      <c r="B11" s="232" t="s">
        <v>90</v>
      </c>
      <c r="C11" s="232" t="s">
        <v>187</v>
      </c>
      <c r="D11" s="232" t="s">
        <v>188</v>
      </c>
      <c r="E11" s="233" t="s">
        <v>189</v>
      </c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5"/>
      <c r="BX11" s="135"/>
      <c r="BY11" s="135"/>
      <c r="BZ11" s="135"/>
      <c r="CA11" s="135"/>
      <c r="CB11" s="135"/>
      <c r="CC11" s="135"/>
    </row>
    <row r="12" spans="1:81" s="148" customFormat="1" ht="12.75" x14ac:dyDescent="0.2">
      <c r="A12" s="234"/>
      <c r="B12" s="234"/>
      <c r="C12" s="234"/>
      <c r="D12" s="234" t="s">
        <v>190</v>
      </c>
      <c r="E12" s="234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135"/>
      <c r="BS12" s="135"/>
      <c r="BT12" s="135"/>
      <c r="BU12" s="135"/>
      <c r="BV12" s="135"/>
      <c r="BW12" s="135"/>
      <c r="BX12" s="135"/>
      <c r="BY12" s="135"/>
      <c r="BZ12" s="135"/>
      <c r="CA12" s="135"/>
      <c r="CB12" s="135"/>
      <c r="CC12" s="135"/>
    </row>
    <row r="13" spans="1:81" ht="25.5" x14ac:dyDescent="0.2">
      <c r="A13" s="155" t="s">
        <v>263</v>
      </c>
      <c r="B13" s="155" t="s">
        <v>228</v>
      </c>
      <c r="C13" s="156">
        <v>110500.76759867127</v>
      </c>
      <c r="D13" s="157">
        <f>C13/'Planilha Orçamentária'!$Q$6</f>
        <v>0.3362624663007549</v>
      </c>
      <c r="E13" s="157">
        <f>D13</f>
        <v>0.3362624663007549</v>
      </c>
    </row>
    <row r="14" spans="1:81" ht="25.5" x14ac:dyDescent="0.2">
      <c r="A14" s="155" t="s">
        <v>59</v>
      </c>
      <c r="B14" s="155" t="s">
        <v>231</v>
      </c>
      <c r="C14" s="156">
        <v>46217.701820569666</v>
      </c>
      <c r="D14" s="157">
        <f>C14/'Planilha Orçamentária'!$Q$6</f>
        <v>0.14064407640480975</v>
      </c>
      <c r="E14" s="157">
        <f>E13+D14</f>
        <v>0.47690654270556465</v>
      </c>
    </row>
    <row r="15" spans="1:81" ht="25.5" x14ac:dyDescent="0.2">
      <c r="A15" s="155" t="s">
        <v>60</v>
      </c>
      <c r="B15" s="155" t="s">
        <v>232</v>
      </c>
      <c r="C15" s="156">
        <v>44180.086593762186</v>
      </c>
      <c r="D15" s="157">
        <f>C15/'Planilha Orçamentária'!$Q$6</f>
        <v>0.1344434541247298</v>
      </c>
      <c r="E15" s="157">
        <f t="shared" ref="E15:E48" si="0">E14+D15</f>
        <v>0.61134999683029445</v>
      </c>
    </row>
    <row r="16" spans="1:81" ht="25.5" x14ac:dyDescent="0.2">
      <c r="A16" s="155" t="s">
        <v>264</v>
      </c>
      <c r="B16" s="155" t="s">
        <v>233</v>
      </c>
      <c r="C16" s="156">
        <v>13534.906940699657</v>
      </c>
      <c r="D16" s="157">
        <f>C16/'Planilha Orçamentária'!$Q$6</f>
        <v>4.1187778944312053E-2</v>
      </c>
      <c r="E16" s="157">
        <f t="shared" si="0"/>
        <v>0.65253777577460648</v>
      </c>
    </row>
    <row r="17" spans="1:81" s="149" customFormat="1" ht="25.5" x14ac:dyDescent="0.2">
      <c r="A17" s="155" t="s">
        <v>66</v>
      </c>
      <c r="B17" s="155" t="s">
        <v>254</v>
      </c>
      <c r="C17" s="156">
        <v>13177.974045021445</v>
      </c>
      <c r="D17" s="157">
        <f>C17/'Planilha Orçamentária'!$Q$6</f>
        <v>4.0101604265050647E-2</v>
      </c>
      <c r="E17" s="157">
        <f t="shared" si="0"/>
        <v>0.69263938003965708</v>
      </c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135"/>
      <c r="BE17" s="135"/>
      <c r="BF17" s="135"/>
      <c r="BG17" s="135"/>
      <c r="BH17" s="135"/>
      <c r="BI17" s="135"/>
      <c r="BJ17" s="135"/>
      <c r="BK17" s="135"/>
      <c r="BL17" s="135"/>
      <c r="BM17" s="135"/>
      <c r="BN17" s="135"/>
      <c r="BO17" s="135"/>
      <c r="BP17" s="135"/>
      <c r="BQ17" s="135"/>
      <c r="BR17" s="135"/>
      <c r="BS17" s="135"/>
      <c r="BT17" s="135"/>
      <c r="BU17" s="135"/>
      <c r="BV17" s="135"/>
      <c r="BW17" s="135"/>
      <c r="BX17" s="135"/>
      <c r="BY17" s="135"/>
      <c r="BZ17" s="135"/>
      <c r="CA17" s="135"/>
      <c r="CB17" s="135"/>
      <c r="CC17" s="135"/>
    </row>
    <row r="18" spans="1:81" ht="25.5" x14ac:dyDescent="0.2">
      <c r="A18" s="155" t="s">
        <v>114</v>
      </c>
      <c r="B18" s="155" t="s">
        <v>214</v>
      </c>
      <c r="C18" s="156">
        <v>11701.276633532181</v>
      </c>
      <c r="D18" s="157">
        <f>C18/'Planilha Orçamentária'!$Q$6</f>
        <v>3.5607898706635221E-2</v>
      </c>
      <c r="E18" s="157">
        <f t="shared" si="0"/>
        <v>0.72824727874629236</v>
      </c>
    </row>
    <row r="19" spans="1:81" ht="25.5" x14ac:dyDescent="0.2">
      <c r="A19" s="155" t="s">
        <v>56</v>
      </c>
      <c r="B19" s="155" t="s">
        <v>225</v>
      </c>
      <c r="C19" s="156">
        <v>10961.331702435948</v>
      </c>
      <c r="D19" s="157">
        <f>C19/'Planilha Orçamentária'!$Q$6</f>
        <v>3.3356188489011777E-2</v>
      </c>
      <c r="E19" s="157">
        <f t="shared" si="0"/>
        <v>0.76160346723530414</v>
      </c>
    </row>
    <row r="20" spans="1:81" ht="25.5" x14ac:dyDescent="0.2">
      <c r="A20" s="155" t="s">
        <v>246</v>
      </c>
      <c r="B20" s="155" t="s">
        <v>256</v>
      </c>
      <c r="C20" s="156">
        <v>10321.133451488629</v>
      </c>
      <c r="D20" s="157">
        <f>C20/'Planilha Orçamentária'!$Q$6</f>
        <v>3.1408015209647484E-2</v>
      </c>
      <c r="E20" s="157">
        <f t="shared" si="0"/>
        <v>0.79301148244495168</v>
      </c>
    </row>
    <row r="21" spans="1:81" ht="25.5" x14ac:dyDescent="0.2">
      <c r="A21" s="155" t="s">
        <v>108</v>
      </c>
      <c r="B21" s="155" t="s">
        <v>208</v>
      </c>
      <c r="C21" s="156">
        <v>9804.9544513638884</v>
      </c>
      <c r="D21" s="157">
        <f>C21/'Planilha Orçamentária'!$Q$6</f>
        <v>2.9837242196875308E-2</v>
      </c>
      <c r="E21" s="157">
        <f t="shared" si="0"/>
        <v>0.82284872464182701</v>
      </c>
    </row>
    <row r="22" spans="1:81" ht="25.5" x14ac:dyDescent="0.2">
      <c r="A22" s="155" t="s">
        <v>41</v>
      </c>
      <c r="B22" s="155" t="s">
        <v>206</v>
      </c>
      <c r="C22" s="156">
        <v>9668.5303913135594</v>
      </c>
      <c r="D22" s="157">
        <f>C22/'Planilha Orçamentária'!$Q$6</f>
        <v>2.9422093126943983E-2</v>
      </c>
      <c r="E22" s="157">
        <f t="shared" si="0"/>
        <v>0.85227081776877101</v>
      </c>
    </row>
    <row r="23" spans="1:81" x14ac:dyDescent="0.2">
      <c r="A23" s="155" t="s">
        <v>24</v>
      </c>
      <c r="B23" s="155" t="s">
        <v>202</v>
      </c>
      <c r="C23" s="156">
        <v>6619.0268896416674</v>
      </c>
      <c r="D23" s="157">
        <f>C23/'Planilha Orçamentária'!$Q$6</f>
        <v>2.0142215794423907E-2</v>
      </c>
      <c r="E23" s="157">
        <f t="shared" si="0"/>
        <v>0.87241303356319488</v>
      </c>
    </row>
    <row r="24" spans="1:81" ht="38.25" x14ac:dyDescent="0.2">
      <c r="A24" s="155" t="s">
        <v>262</v>
      </c>
      <c r="B24" s="155" t="s">
        <v>267</v>
      </c>
      <c r="C24" s="156">
        <v>5780.6480618632522</v>
      </c>
      <c r="D24" s="157">
        <f>C24/'Planilha Orçamentária'!$Q$6</f>
        <v>1.759096354116358E-2</v>
      </c>
      <c r="E24" s="157">
        <f t="shared" si="0"/>
        <v>0.89000399710435851</v>
      </c>
    </row>
    <row r="25" spans="1:81" x14ac:dyDescent="0.2">
      <c r="A25" s="155" t="s">
        <v>251</v>
      </c>
      <c r="B25" s="155" t="s">
        <v>271</v>
      </c>
      <c r="C25" s="156">
        <v>5174.7205454449413</v>
      </c>
      <c r="D25" s="157">
        <f>C25/'Planilha Orçamentária'!$Q$6</f>
        <v>1.5747078783635772E-2</v>
      </c>
      <c r="E25" s="157">
        <f t="shared" si="0"/>
        <v>0.90575107588799431</v>
      </c>
    </row>
    <row r="26" spans="1:81" ht="25.5" x14ac:dyDescent="0.2">
      <c r="A26" s="155" t="s">
        <v>55</v>
      </c>
      <c r="B26" s="155" t="s">
        <v>224</v>
      </c>
      <c r="C26" s="156">
        <v>4485.572005298216</v>
      </c>
      <c r="D26" s="157">
        <f>C26/'Planilha Orçamentária'!$Q$6</f>
        <v>1.36499459510482E-2</v>
      </c>
      <c r="E26" s="157">
        <f t="shared" si="0"/>
        <v>0.91940102183904249</v>
      </c>
    </row>
    <row r="27" spans="1:81" x14ac:dyDescent="0.2">
      <c r="A27" s="155" t="s">
        <v>20</v>
      </c>
      <c r="B27" s="155" t="s">
        <v>201</v>
      </c>
      <c r="C27" s="156">
        <v>3180.4914447304072</v>
      </c>
      <c r="D27" s="157">
        <f>C27/'Planilha Orçamentária'!$Q$6</f>
        <v>9.6784838738654868E-3</v>
      </c>
      <c r="E27" s="157">
        <f t="shared" si="0"/>
        <v>0.92907950571290798</v>
      </c>
    </row>
    <row r="28" spans="1:81" x14ac:dyDescent="0.2">
      <c r="A28" s="155" t="s">
        <v>54</v>
      </c>
      <c r="B28" s="155" t="s">
        <v>219</v>
      </c>
      <c r="C28" s="156">
        <v>2751.8642862915399</v>
      </c>
      <c r="D28" s="157">
        <f>C28/'Planilha Orçamentária'!$Q$6</f>
        <v>8.374137953449717E-3</v>
      </c>
      <c r="E28" s="157">
        <f t="shared" si="0"/>
        <v>0.93745364366635775</v>
      </c>
    </row>
    <row r="29" spans="1:81" ht="25.5" x14ac:dyDescent="0.2">
      <c r="A29" s="155" t="s">
        <v>57</v>
      </c>
      <c r="B29" s="155" t="s">
        <v>222</v>
      </c>
      <c r="C29" s="156">
        <v>2478.7086068824824</v>
      </c>
      <c r="D29" s="157">
        <f>C29/'Planilha Orçamentária'!$Q$6</f>
        <v>7.5429038865901452E-3</v>
      </c>
      <c r="E29" s="157">
        <f t="shared" si="0"/>
        <v>0.94499654755294793</v>
      </c>
    </row>
    <row r="30" spans="1:81" x14ac:dyDescent="0.2">
      <c r="A30" s="155" t="s">
        <v>53</v>
      </c>
      <c r="B30" s="155" t="s">
        <v>218</v>
      </c>
      <c r="C30" s="156">
        <v>2289.9683852499847</v>
      </c>
      <c r="D30" s="157">
        <f>C30/'Planilha Orçamentária'!$Q$6</f>
        <v>6.9685526508883409E-3</v>
      </c>
      <c r="E30" s="157">
        <f t="shared" si="0"/>
        <v>0.95196510020383629</v>
      </c>
    </row>
    <row r="31" spans="1:81" s="149" customFormat="1" ht="12.75" x14ac:dyDescent="0.2">
      <c r="A31" s="155" t="s">
        <v>115</v>
      </c>
      <c r="B31" s="155" t="s">
        <v>269</v>
      </c>
      <c r="C31" s="156">
        <v>2068.4457476172506</v>
      </c>
      <c r="D31" s="157">
        <f>C31/'Planilha Orçamentária'!$Q$6</f>
        <v>6.2944419628760042E-3</v>
      </c>
      <c r="E31" s="157">
        <f t="shared" si="0"/>
        <v>0.95825954216671227</v>
      </c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  <c r="BI31" s="135"/>
      <c r="BJ31" s="135"/>
      <c r="BK31" s="135"/>
      <c r="BL31" s="135"/>
      <c r="BM31" s="135"/>
      <c r="BN31" s="135"/>
      <c r="BO31" s="135"/>
      <c r="BP31" s="135"/>
      <c r="BQ31" s="135"/>
      <c r="BR31" s="135"/>
      <c r="BS31" s="135"/>
      <c r="BT31" s="135"/>
      <c r="BU31" s="135"/>
      <c r="BV31" s="135"/>
      <c r="BW31" s="135"/>
      <c r="BX31" s="135"/>
      <c r="BY31" s="135"/>
      <c r="BZ31" s="135"/>
      <c r="CA31" s="135"/>
      <c r="CB31" s="135"/>
      <c r="CC31" s="135"/>
    </row>
    <row r="32" spans="1:81" x14ac:dyDescent="0.2">
      <c r="A32" s="155" t="s">
        <v>249</v>
      </c>
      <c r="B32" s="155" t="s">
        <v>259</v>
      </c>
      <c r="C32" s="156">
        <v>2021.075273976111</v>
      </c>
      <c r="D32" s="157">
        <f>C32/'Planilha Orçamentária'!$Q$6</f>
        <v>6.1502899117856728E-3</v>
      </c>
      <c r="E32" s="157">
        <f t="shared" si="0"/>
        <v>0.96440983207849795</v>
      </c>
    </row>
    <row r="33" spans="1:81" ht="25.5" x14ac:dyDescent="0.2">
      <c r="A33" s="155" t="s">
        <v>40</v>
      </c>
      <c r="B33" s="155" t="s">
        <v>205</v>
      </c>
      <c r="C33" s="156">
        <v>1985.4121933460192</v>
      </c>
      <c r="D33" s="157">
        <f>C33/'Planilha Orçamentária'!$Q$6</f>
        <v>6.0417643720164669E-3</v>
      </c>
      <c r="E33" s="157">
        <f t="shared" si="0"/>
        <v>0.97045159645051438</v>
      </c>
    </row>
    <row r="34" spans="1:81" ht="38.25" x14ac:dyDescent="0.2">
      <c r="A34" s="155" t="s">
        <v>245</v>
      </c>
      <c r="B34" s="155" t="s">
        <v>255</v>
      </c>
      <c r="C34" s="156">
        <v>1299.5188837936648</v>
      </c>
      <c r="D34" s="157">
        <f>C34/'Planilha Orçamentária'!$Q$6</f>
        <v>3.954537460372505E-3</v>
      </c>
      <c r="E34" s="157">
        <f t="shared" si="0"/>
        <v>0.97440613391088693</v>
      </c>
    </row>
    <row r="35" spans="1:81" x14ac:dyDescent="0.2">
      <c r="A35" s="155" t="s">
        <v>112</v>
      </c>
      <c r="B35" s="155" t="s">
        <v>212</v>
      </c>
      <c r="C35" s="156">
        <v>1134.2399425977098</v>
      </c>
      <c r="D35" s="157">
        <f>C35/'Planilha Orçamentária'!$Q$6</f>
        <v>3.4515807334474916E-3</v>
      </c>
      <c r="E35" s="157">
        <f t="shared" si="0"/>
        <v>0.97785771464433446</v>
      </c>
    </row>
    <row r="36" spans="1:81" ht="25.5" x14ac:dyDescent="0.2">
      <c r="A36" s="155" t="s">
        <v>247</v>
      </c>
      <c r="B36" s="155" t="s">
        <v>257</v>
      </c>
      <c r="C36" s="156">
        <v>1066.0790067017908</v>
      </c>
      <c r="D36" s="157">
        <f>C36/'Planilha Orçamentária'!$Q$6</f>
        <v>3.2441616819077535E-3</v>
      </c>
      <c r="E36" s="157">
        <f t="shared" si="0"/>
        <v>0.98110187632624224</v>
      </c>
    </row>
    <row r="37" spans="1:81" x14ac:dyDescent="0.2">
      <c r="A37" s="155" t="s">
        <v>248</v>
      </c>
      <c r="B37" s="155" t="s">
        <v>258</v>
      </c>
      <c r="C37" s="156">
        <v>1003.6818863979059</v>
      </c>
      <c r="D37" s="157">
        <f>C37/'Planilha Orçamentária'!$Q$6</f>
        <v>3.0542823713888144E-3</v>
      </c>
      <c r="E37" s="157">
        <f t="shared" si="0"/>
        <v>0.98415615869763107</v>
      </c>
    </row>
    <row r="38" spans="1:81" ht="25.5" x14ac:dyDescent="0.2">
      <c r="A38" s="155" t="s">
        <v>265</v>
      </c>
      <c r="B38" s="155" t="s">
        <v>234</v>
      </c>
      <c r="C38" s="156">
        <v>927.6505898489786</v>
      </c>
      <c r="D38" s="157">
        <f>C38/'Planilha Orçamentária'!$Q$6</f>
        <v>2.8229131976791667E-3</v>
      </c>
      <c r="E38" s="157">
        <f t="shared" si="0"/>
        <v>0.9869790718953102</v>
      </c>
    </row>
    <row r="39" spans="1:81" ht="25.5" x14ac:dyDescent="0.2">
      <c r="A39" s="155" t="s">
        <v>107</v>
      </c>
      <c r="B39" s="155" t="s">
        <v>207</v>
      </c>
      <c r="C39" s="156">
        <v>774.05691330639308</v>
      </c>
      <c r="D39" s="157">
        <f>C39/'Planilha Orçamentária'!$Q$6</f>
        <v>2.3555156437545617E-3</v>
      </c>
      <c r="E39" s="157">
        <f t="shared" si="0"/>
        <v>0.98933458753906478</v>
      </c>
    </row>
    <row r="40" spans="1:81" x14ac:dyDescent="0.2">
      <c r="A40" s="155" t="s">
        <v>252</v>
      </c>
      <c r="B40" s="155" t="s">
        <v>270</v>
      </c>
      <c r="C40" s="156">
        <v>704.26606225588966</v>
      </c>
      <c r="D40" s="157">
        <f>C40/'Planilha Orçamentária'!$Q$6</f>
        <v>2.1431366330973262E-3</v>
      </c>
      <c r="E40" s="157">
        <f t="shared" si="0"/>
        <v>0.99147772417216207</v>
      </c>
    </row>
    <row r="41" spans="1:81" ht="25.5" x14ac:dyDescent="0.2">
      <c r="A41" s="155" t="s">
        <v>105</v>
      </c>
      <c r="B41" s="155" t="s">
        <v>204</v>
      </c>
      <c r="C41" s="156">
        <v>575.75997612256219</v>
      </c>
      <c r="D41" s="157">
        <f>C41/'Planilha Orçamentária'!$Q$6</f>
        <v>1.7520825762170052E-3</v>
      </c>
      <c r="E41" s="157">
        <f t="shared" si="0"/>
        <v>0.99322980674837902</v>
      </c>
    </row>
    <row r="42" spans="1:81" x14ac:dyDescent="0.2">
      <c r="A42" s="155" t="s">
        <v>111</v>
      </c>
      <c r="B42" s="155" t="s">
        <v>211</v>
      </c>
      <c r="C42" s="156">
        <v>543.98464902990634</v>
      </c>
      <c r="D42" s="157">
        <f>C42/'Planilha Orçamentária'!$Q$6</f>
        <v>1.655387774109421E-3</v>
      </c>
      <c r="E42" s="157">
        <f t="shared" si="0"/>
        <v>0.99488519452248847</v>
      </c>
    </row>
    <row r="43" spans="1:81" ht="25.5" x14ac:dyDescent="0.2">
      <c r="A43" s="155" t="s">
        <v>110</v>
      </c>
      <c r="B43" s="155" t="s">
        <v>216</v>
      </c>
      <c r="C43" s="156">
        <v>532.32375043330558</v>
      </c>
      <c r="D43" s="157">
        <f>C43/'Planilha Orçamentária'!$Q$6</f>
        <v>1.6199027489228347E-3</v>
      </c>
      <c r="E43" s="157">
        <f t="shared" si="0"/>
        <v>0.99650509727141134</v>
      </c>
    </row>
    <row r="44" spans="1:81" s="149" customFormat="1" ht="12.75" x14ac:dyDescent="0.2">
      <c r="A44" s="155" t="s">
        <v>253</v>
      </c>
      <c r="B44" s="155" t="s">
        <v>244</v>
      </c>
      <c r="C44" s="156">
        <v>529.09151841292589</v>
      </c>
      <c r="D44" s="157">
        <f>C44/'Planilha Orçamentária'!$Q$6</f>
        <v>1.6100668144361477E-3</v>
      </c>
      <c r="E44" s="157">
        <f t="shared" si="0"/>
        <v>0.99811516408584744</v>
      </c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  <c r="AA44" s="135"/>
      <c r="AB44" s="135"/>
      <c r="AC44" s="135"/>
      <c r="AD44" s="135"/>
      <c r="AE44" s="135"/>
      <c r="AF44" s="135"/>
      <c r="AG44" s="135"/>
      <c r="AH44" s="135"/>
      <c r="AI44" s="135"/>
      <c r="AJ44" s="135"/>
      <c r="AK44" s="135"/>
      <c r="AL44" s="135"/>
      <c r="AM44" s="135"/>
      <c r="AN44" s="135"/>
      <c r="AO44" s="135"/>
      <c r="AP44" s="135"/>
      <c r="AQ44" s="135"/>
      <c r="AR44" s="135"/>
      <c r="AS44" s="135"/>
      <c r="AT44" s="135"/>
      <c r="AU44" s="135"/>
      <c r="AV44" s="135"/>
      <c r="AW44" s="135"/>
      <c r="AX44" s="135"/>
      <c r="AY44" s="135"/>
      <c r="AZ44" s="135"/>
      <c r="BA44" s="135"/>
      <c r="BB44" s="135"/>
      <c r="BC44" s="135"/>
      <c r="BD44" s="135"/>
      <c r="BE44" s="135"/>
      <c r="BF44" s="135"/>
      <c r="BG44" s="135"/>
      <c r="BH44" s="135"/>
      <c r="BI44" s="135"/>
      <c r="BJ44" s="135"/>
      <c r="BK44" s="135"/>
      <c r="BL44" s="135"/>
      <c r="BM44" s="135"/>
      <c r="BN44" s="135"/>
      <c r="BO44" s="135"/>
      <c r="BP44" s="135"/>
      <c r="BQ44" s="135"/>
      <c r="BR44" s="135"/>
      <c r="BS44" s="135"/>
      <c r="BT44" s="135"/>
      <c r="BU44" s="135"/>
      <c r="BV44" s="135"/>
      <c r="BW44" s="135"/>
      <c r="BX44" s="135"/>
      <c r="BY44" s="135"/>
      <c r="BZ44" s="135"/>
      <c r="CA44" s="135"/>
      <c r="CB44" s="135"/>
      <c r="CC44" s="135"/>
    </row>
    <row r="45" spans="1:81" x14ac:dyDescent="0.2">
      <c r="A45" s="155" t="s">
        <v>106</v>
      </c>
      <c r="B45" s="155" t="s">
        <v>36</v>
      </c>
      <c r="C45" s="156">
        <v>316.49767310325842</v>
      </c>
      <c r="D45" s="157">
        <f>C45/'Planilha Orçamentária'!$Q$6</f>
        <v>9.6312713883293889E-4</v>
      </c>
      <c r="E45" s="157">
        <f t="shared" si="0"/>
        <v>0.99907829122468039</v>
      </c>
    </row>
    <row r="46" spans="1:81" ht="25.5" x14ac:dyDescent="0.2">
      <c r="A46" s="155" t="s">
        <v>109</v>
      </c>
      <c r="B46" s="155" t="s">
        <v>215</v>
      </c>
      <c r="C46" s="156">
        <v>185.53011796979573</v>
      </c>
      <c r="D46" s="157">
        <f>C46/'Planilha Orçamentária'!$Q$6</f>
        <v>5.6458263953583336E-4</v>
      </c>
      <c r="E46" s="157">
        <f t="shared" si="0"/>
        <v>0.99964287386421624</v>
      </c>
    </row>
    <row r="47" spans="1:81" x14ac:dyDescent="0.2">
      <c r="A47" s="155" t="s">
        <v>250</v>
      </c>
      <c r="B47" s="155" t="s">
        <v>260</v>
      </c>
      <c r="C47" s="156">
        <v>93.238208026034968</v>
      </c>
      <c r="D47" s="157">
        <f>C47/'Planilha Orçamentária'!$Q$6</f>
        <v>2.8373114925469856E-4</v>
      </c>
      <c r="E47" s="157">
        <f t="shared" si="0"/>
        <v>0.99992660501347097</v>
      </c>
    </row>
    <row r="48" spans="1:81" s="149" customFormat="1" ht="14.25" customHeight="1" x14ac:dyDescent="0.2">
      <c r="A48" s="155" t="s">
        <v>113</v>
      </c>
      <c r="B48" s="155" t="s">
        <v>217</v>
      </c>
      <c r="C48" s="156">
        <v>24.118666702841104</v>
      </c>
      <c r="D48" s="157">
        <f>C48/'Planilha Orçamentária'!$Q$6</f>
        <v>7.3394986529313192E-5</v>
      </c>
      <c r="E48" s="157">
        <f t="shared" si="0"/>
        <v>1.0000000000000002</v>
      </c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5"/>
      <c r="AK48" s="135"/>
      <c r="AL48" s="135"/>
      <c r="AM48" s="135"/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  <c r="BI48" s="135"/>
      <c r="BJ48" s="135"/>
      <c r="BK48" s="135"/>
      <c r="BL48" s="135"/>
      <c r="BM48" s="135"/>
      <c r="BN48" s="135"/>
      <c r="BO48" s="135"/>
      <c r="BP48" s="135"/>
      <c r="BQ48" s="135"/>
      <c r="BR48" s="135"/>
      <c r="BS48" s="135"/>
      <c r="BT48" s="135"/>
      <c r="BU48" s="135"/>
      <c r="BV48" s="135"/>
      <c r="BW48" s="135"/>
      <c r="BX48" s="135"/>
      <c r="BY48" s="135"/>
      <c r="BZ48" s="135"/>
      <c r="CA48" s="135"/>
      <c r="CB48" s="135"/>
      <c r="CC48" s="135"/>
    </row>
    <row r="49" spans="1:6" x14ac:dyDescent="0.2">
      <c r="A49" s="150"/>
      <c r="B49" s="150"/>
      <c r="C49" s="151"/>
      <c r="D49" s="235"/>
      <c r="E49" s="235"/>
    </row>
    <row r="50" spans="1:6" x14ac:dyDescent="0.2">
      <c r="A50" s="150"/>
      <c r="B50" s="150"/>
      <c r="C50" s="151"/>
      <c r="D50" s="238" t="s">
        <v>261</v>
      </c>
      <c r="E50" s="238"/>
    </row>
    <row r="51" spans="1:6" x14ac:dyDescent="0.2">
      <c r="A51" s="150"/>
      <c r="B51" s="152"/>
      <c r="C51" s="159"/>
      <c r="D51" s="159"/>
      <c r="E51" s="159"/>
    </row>
    <row r="52" spans="1:6" x14ac:dyDescent="0.2">
      <c r="A52" s="150"/>
      <c r="B52" s="75"/>
      <c r="C52" s="75"/>
      <c r="D52" s="191" t="s">
        <v>101</v>
      </c>
      <c r="E52" s="75"/>
      <c r="F52" s="75"/>
    </row>
    <row r="53" spans="1:6" x14ac:dyDescent="0.2">
      <c r="A53" s="153"/>
      <c r="B53" s="75"/>
      <c r="C53" s="75"/>
      <c r="D53" s="190" t="s">
        <v>103</v>
      </c>
      <c r="E53" s="75"/>
      <c r="F53" s="75"/>
    </row>
    <row r="54" spans="1:6" x14ac:dyDescent="0.2">
      <c r="A54" s="154"/>
      <c r="B54" s="85"/>
      <c r="C54" s="87"/>
      <c r="D54" s="190" t="s">
        <v>102</v>
      </c>
      <c r="E54" s="85"/>
      <c r="F54" s="75"/>
    </row>
    <row r="55" spans="1:6" x14ac:dyDescent="0.2">
      <c r="B55" s="85"/>
      <c r="C55" s="85"/>
      <c r="D55" s="190" t="s">
        <v>104</v>
      </c>
      <c r="E55" s="92"/>
      <c r="F55" s="75"/>
    </row>
    <row r="56" spans="1:6" x14ac:dyDescent="0.2">
      <c r="B56" s="85"/>
      <c r="C56" s="85"/>
      <c r="D56" s="75"/>
      <c r="E56" s="93"/>
      <c r="F56" s="75"/>
    </row>
    <row r="57" spans="1:6" x14ac:dyDescent="0.2">
      <c r="B57" s="90"/>
      <c r="C57" s="94"/>
      <c r="D57" s="75"/>
      <c r="E57" s="93"/>
      <c r="F57" s="91"/>
    </row>
  </sheetData>
  <mergeCells count="1">
    <mergeCell ref="D50:E50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4"/>
  <sheetViews>
    <sheetView showOutlineSymbols="0" showWhiteSpace="0" workbookViewId="0">
      <selection activeCell="E59" sqref="E59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4" width="10" bestFit="1" customWidth="1"/>
  </cols>
  <sheetData>
    <row r="1" spans="1:14" ht="15" x14ac:dyDescent="0.2">
      <c r="A1" s="220"/>
      <c r="B1" s="220"/>
      <c r="C1" s="220"/>
      <c r="D1" s="220" t="s">
        <v>0</v>
      </c>
      <c r="E1" s="257" t="s">
        <v>1</v>
      </c>
      <c r="F1" s="257"/>
      <c r="G1" s="257"/>
      <c r="H1" s="257" t="s">
        <v>2</v>
      </c>
      <c r="I1" s="257"/>
      <c r="J1" s="257"/>
      <c r="K1" s="257" t="s">
        <v>3</v>
      </c>
      <c r="L1" s="257"/>
      <c r="M1" s="257"/>
      <c r="N1" s="257"/>
    </row>
    <row r="2" spans="1:14" ht="80.099999999999994" customHeight="1" x14ac:dyDescent="0.2">
      <c r="A2" s="221"/>
      <c r="B2" s="221"/>
      <c r="C2" s="221"/>
      <c r="D2" s="221" t="s">
        <v>306</v>
      </c>
      <c r="E2" s="251" t="s">
        <v>307</v>
      </c>
      <c r="F2" s="251"/>
      <c r="G2" s="251"/>
      <c r="H2" s="251" t="s">
        <v>4</v>
      </c>
      <c r="I2" s="251"/>
      <c r="J2" s="251"/>
      <c r="K2" s="251" t="s">
        <v>308</v>
      </c>
      <c r="L2" s="251"/>
      <c r="M2" s="251"/>
      <c r="N2" s="251"/>
    </row>
    <row r="3" spans="1:14" ht="15" x14ac:dyDescent="0.25">
      <c r="A3" s="253" t="s">
        <v>5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</row>
    <row r="4" spans="1:14" ht="15" customHeight="1" x14ac:dyDescent="0.2">
      <c r="A4" s="254" t="s">
        <v>6</v>
      </c>
      <c r="B4" s="255" t="s">
        <v>7</v>
      </c>
      <c r="C4" s="254" t="s">
        <v>8</v>
      </c>
      <c r="D4" s="254" t="s">
        <v>9</v>
      </c>
      <c r="E4" s="256" t="s">
        <v>10</v>
      </c>
      <c r="F4" s="255" t="s">
        <v>11</v>
      </c>
      <c r="G4" s="255" t="s">
        <v>12</v>
      </c>
      <c r="H4" s="256" t="s">
        <v>13</v>
      </c>
      <c r="I4" s="254"/>
      <c r="J4" s="254"/>
      <c r="K4" s="256" t="s">
        <v>14</v>
      </c>
      <c r="L4" s="254"/>
      <c r="M4" s="254"/>
      <c r="N4" s="255" t="s">
        <v>15</v>
      </c>
    </row>
    <row r="5" spans="1:14" ht="15" customHeight="1" x14ac:dyDescent="0.2">
      <c r="A5" s="255"/>
      <c r="B5" s="255"/>
      <c r="C5" s="255"/>
      <c r="D5" s="255"/>
      <c r="E5" s="255"/>
      <c r="F5" s="255"/>
      <c r="G5" s="255"/>
      <c r="H5" s="222" t="s">
        <v>16</v>
      </c>
      <c r="I5" s="222" t="s">
        <v>17</v>
      </c>
      <c r="J5" s="222" t="s">
        <v>14</v>
      </c>
      <c r="K5" s="222" t="s">
        <v>16</v>
      </c>
      <c r="L5" s="222" t="s">
        <v>17</v>
      </c>
      <c r="M5" s="222" t="s">
        <v>14</v>
      </c>
      <c r="N5" s="255"/>
    </row>
    <row r="6" spans="1:14" ht="24" customHeight="1" x14ac:dyDescent="0.2">
      <c r="A6" s="205" t="s">
        <v>18</v>
      </c>
      <c r="B6" s="205"/>
      <c r="C6" s="205"/>
      <c r="D6" s="205" t="s">
        <v>309</v>
      </c>
      <c r="E6" s="205"/>
      <c r="F6" s="223"/>
      <c r="G6" s="223"/>
      <c r="H6" s="205"/>
      <c r="I6" s="205"/>
      <c r="J6" s="205"/>
      <c r="K6" s="205"/>
      <c r="L6" s="205"/>
      <c r="M6" s="224">
        <v>8600.44</v>
      </c>
      <c r="N6" s="225">
        <v>3.2535919993272218E-2</v>
      </c>
    </row>
    <row r="7" spans="1:14" ht="24" customHeight="1" x14ac:dyDescent="0.2">
      <c r="A7" s="193" t="s">
        <v>20</v>
      </c>
      <c r="B7" s="195" t="s">
        <v>29</v>
      </c>
      <c r="C7" s="193" t="s">
        <v>25</v>
      </c>
      <c r="D7" s="193" t="s">
        <v>201</v>
      </c>
      <c r="E7" s="194" t="s">
        <v>30</v>
      </c>
      <c r="F7" s="195">
        <v>22</v>
      </c>
      <c r="G7" s="199">
        <v>116.29</v>
      </c>
      <c r="H7" s="199">
        <v>116.29</v>
      </c>
      <c r="I7" s="199">
        <v>0</v>
      </c>
      <c r="J7" s="199">
        <v>116.29</v>
      </c>
      <c r="K7" s="199">
        <v>2558.38</v>
      </c>
      <c r="L7" s="199">
        <v>0</v>
      </c>
      <c r="M7" s="199">
        <v>2558.38</v>
      </c>
      <c r="N7" s="226">
        <v>9.6784870300109967E-3</v>
      </c>
    </row>
    <row r="8" spans="1:14" ht="24" customHeight="1" x14ac:dyDescent="0.2">
      <c r="A8" s="193" t="s">
        <v>24</v>
      </c>
      <c r="B8" s="195" t="s">
        <v>31</v>
      </c>
      <c r="C8" s="193" t="s">
        <v>25</v>
      </c>
      <c r="D8" s="193" t="s">
        <v>202</v>
      </c>
      <c r="E8" s="194" t="s">
        <v>32</v>
      </c>
      <c r="F8" s="195">
        <v>1</v>
      </c>
      <c r="G8" s="199">
        <v>5324.33</v>
      </c>
      <c r="H8" s="199">
        <v>5324.33</v>
      </c>
      <c r="I8" s="199">
        <v>0</v>
      </c>
      <c r="J8" s="199">
        <v>5324.33</v>
      </c>
      <c r="K8" s="199">
        <v>5324.33</v>
      </c>
      <c r="L8" s="199">
        <v>0</v>
      </c>
      <c r="M8" s="199">
        <v>5324.33</v>
      </c>
      <c r="N8" s="226">
        <v>2.0142222362783655E-2</v>
      </c>
    </row>
    <row r="9" spans="1:14" ht="39" customHeight="1" x14ac:dyDescent="0.2">
      <c r="A9" s="196" t="s">
        <v>26</v>
      </c>
      <c r="B9" s="198" t="s">
        <v>275</v>
      </c>
      <c r="C9" s="196" t="s">
        <v>25</v>
      </c>
      <c r="D9" s="196" t="s">
        <v>203</v>
      </c>
      <c r="E9" s="197" t="s">
        <v>33</v>
      </c>
      <c r="F9" s="198">
        <v>1</v>
      </c>
      <c r="G9" s="200">
        <v>463.14</v>
      </c>
      <c r="H9" s="200">
        <v>28.26</v>
      </c>
      <c r="I9" s="200">
        <v>434.88</v>
      </c>
      <c r="J9" s="200">
        <v>463.14</v>
      </c>
      <c r="K9" s="200">
        <v>28.26</v>
      </c>
      <c r="L9" s="200">
        <v>434.88</v>
      </c>
      <c r="M9" s="200">
        <v>463.14</v>
      </c>
      <c r="N9" s="227">
        <v>1.7520831475696702E-3</v>
      </c>
    </row>
    <row r="10" spans="1:14" ht="24" customHeight="1" x14ac:dyDescent="0.2">
      <c r="A10" s="193" t="s">
        <v>28</v>
      </c>
      <c r="B10" s="195" t="s">
        <v>34</v>
      </c>
      <c r="C10" s="193" t="s">
        <v>35</v>
      </c>
      <c r="D10" s="193" t="s">
        <v>36</v>
      </c>
      <c r="E10" s="194" t="s">
        <v>37</v>
      </c>
      <c r="F10" s="195">
        <v>1</v>
      </c>
      <c r="G10" s="199">
        <v>254.59</v>
      </c>
      <c r="H10" s="199">
        <v>0</v>
      </c>
      <c r="I10" s="199">
        <v>254.59</v>
      </c>
      <c r="J10" s="199">
        <v>254.59</v>
      </c>
      <c r="K10" s="199">
        <v>0</v>
      </c>
      <c r="L10" s="199">
        <v>254.59</v>
      </c>
      <c r="M10" s="199">
        <v>254.59</v>
      </c>
      <c r="N10" s="226">
        <v>9.6312745290789471E-4</v>
      </c>
    </row>
    <row r="11" spans="1:14" ht="24" customHeight="1" x14ac:dyDescent="0.2">
      <c r="A11" s="205" t="s">
        <v>38</v>
      </c>
      <c r="B11" s="205"/>
      <c r="C11" s="205"/>
      <c r="D11" s="205" t="s">
        <v>39</v>
      </c>
      <c r="E11" s="205"/>
      <c r="F11" s="223"/>
      <c r="G11" s="223"/>
      <c r="H11" s="205"/>
      <c r="I11" s="205"/>
      <c r="J11" s="205"/>
      <c r="K11" s="205"/>
      <c r="L11" s="205"/>
      <c r="M11" s="224">
        <v>29243.4</v>
      </c>
      <c r="N11" s="225">
        <v>0.11062933090996005</v>
      </c>
    </row>
    <row r="12" spans="1:14" ht="26.1" customHeight="1" x14ac:dyDescent="0.2">
      <c r="A12" s="196" t="s">
        <v>40</v>
      </c>
      <c r="B12" s="198" t="s">
        <v>276</v>
      </c>
      <c r="C12" s="196" t="s">
        <v>22</v>
      </c>
      <c r="D12" s="196" t="s">
        <v>205</v>
      </c>
      <c r="E12" s="197" t="s">
        <v>74</v>
      </c>
      <c r="F12" s="198">
        <v>253.1</v>
      </c>
      <c r="G12" s="200">
        <v>6.31</v>
      </c>
      <c r="H12" s="200">
        <v>6.31</v>
      </c>
      <c r="I12" s="200">
        <v>0</v>
      </c>
      <c r="J12" s="200">
        <v>6.31</v>
      </c>
      <c r="K12" s="200">
        <v>1597.0609999999999</v>
      </c>
      <c r="L12" s="200">
        <v>0</v>
      </c>
      <c r="M12" s="200">
        <v>1597.06</v>
      </c>
      <c r="N12" s="227">
        <v>6.0417625591778247E-3</v>
      </c>
    </row>
    <row r="13" spans="1:14" ht="26.1" customHeight="1" x14ac:dyDescent="0.2">
      <c r="A13" s="196" t="s">
        <v>41</v>
      </c>
      <c r="B13" s="198" t="s">
        <v>277</v>
      </c>
      <c r="C13" s="196" t="s">
        <v>22</v>
      </c>
      <c r="D13" s="196" t="s">
        <v>206</v>
      </c>
      <c r="E13" s="197" t="s">
        <v>33</v>
      </c>
      <c r="F13" s="198">
        <v>879.79</v>
      </c>
      <c r="G13" s="200">
        <v>8.84</v>
      </c>
      <c r="H13" s="200">
        <v>8.84</v>
      </c>
      <c r="I13" s="200">
        <v>0</v>
      </c>
      <c r="J13" s="200">
        <v>8.84</v>
      </c>
      <c r="K13" s="200">
        <v>7777.3436000000002</v>
      </c>
      <c r="L13" s="200">
        <v>0</v>
      </c>
      <c r="M13" s="200">
        <v>7777.34</v>
      </c>
      <c r="N13" s="227">
        <v>2.9422089102473334E-2</v>
      </c>
    </row>
    <row r="14" spans="1:14" ht="26.1" customHeight="1" x14ac:dyDescent="0.2">
      <c r="A14" s="196" t="s">
        <v>42</v>
      </c>
      <c r="B14" s="198" t="s">
        <v>45</v>
      </c>
      <c r="C14" s="196" t="s">
        <v>22</v>
      </c>
      <c r="D14" s="196" t="s">
        <v>207</v>
      </c>
      <c r="E14" s="197" t="s">
        <v>33</v>
      </c>
      <c r="F14" s="198">
        <v>43.36</v>
      </c>
      <c r="G14" s="200">
        <v>14.36</v>
      </c>
      <c r="H14" s="200">
        <v>14.36</v>
      </c>
      <c r="I14" s="200">
        <v>0</v>
      </c>
      <c r="J14" s="200">
        <v>14.36</v>
      </c>
      <c r="K14" s="200">
        <v>622.64959999999996</v>
      </c>
      <c r="L14" s="200">
        <v>0</v>
      </c>
      <c r="M14" s="200">
        <v>622.64</v>
      </c>
      <c r="N14" s="227">
        <v>2.3554800945778374E-3</v>
      </c>
    </row>
    <row r="15" spans="1:14" ht="26.1" customHeight="1" x14ac:dyDescent="0.2">
      <c r="A15" s="196" t="s">
        <v>43</v>
      </c>
      <c r="B15" s="198" t="s">
        <v>278</v>
      </c>
      <c r="C15" s="196" t="s">
        <v>22</v>
      </c>
      <c r="D15" s="196" t="s">
        <v>208</v>
      </c>
      <c r="E15" s="197" t="s">
        <v>23</v>
      </c>
      <c r="F15" s="198">
        <v>48.01</v>
      </c>
      <c r="G15" s="200">
        <v>164.28</v>
      </c>
      <c r="H15" s="200">
        <v>164.28</v>
      </c>
      <c r="I15" s="200">
        <v>0</v>
      </c>
      <c r="J15" s="200">
        <v>164.28</v>
      </c>
      <c r="K15" s="200">
        <v>7887.0828000000001</v>
      </c>
      <c r="L15" s="200">
        <v>0</v>
      </c>
      <c r="M15" s="200">
        <v>7887.08</v>
      </c>
      <c r="N15" s="227">
        <v>2.9837241334226789E-2</v>
      </c>
    </row>
    <row r="16" spans="1:14" ht="39" customHeight="1" x14ac:dyDescent="0.2">
      <c r="A16" s="196" t="s">
        <v>44</v>
      </c>
      <c r="B16" s="198" t="s">
        <v>279</v>
      </c>
      <c r="C16" s="196" t="s">
        <v>25</v>
      </c>
      <c r="D16" s="196" t="s">
        <v>209</v>
      </c>
      <c r="E16" s="197" t="s">
        <v>50</v>
      </c>
      <c r="F16" s="198">
        <v>1</v>
      </c>
      <c r="G16" s="200">
        <v>149.24</v>
      </c>
      <c r="H16" s="200">
        <v>100.66</v>
      </c>
      <c r="I16" s="200">
        <v>48.58</v>
      </c>
      <c r="J16" s="200">
        <v>149.24</v>
      </c>
      <c r="K16" s="200">
        <v>100.66</v>
      </c>
      <c r="L16" s="200">
        <v>48.58</v>
      </c>
      <c r="M16" s="200">
        <v>149.24</v>
      </c>
      <c r="N16" s="227">
        <v>5.6458282364576064E-4</v>
      </c>
    </row>
    <row r="17" spans="1:14" ht="39" customHeight="1" x14ac:dyDescent="0.2">
      <c r="A17" s="196" t="s">
        <v>46</v>
      </c>
      <c r="B17" s="198" t="s">
        <v>280</v>
      </c>
      <c r="C17" s="196" t="s">
        <v>25</v>
      </c>
      <c r="D17" s="196" t="s">
        <v>210</v>
      </c>
      <c r="E17" s="197" t="s">
        <v>50</v>
      </c>
      <c r="F17" s="198">
        <v>2</v>
      </c>
      <c r="G17" s="200">
        <v>214.1</v>
      </c>
      <c r="H17" s="200">
        <v>96.12</v>
      </c>
      <c r="I17" s="200">
        <v>117.98</v>
      </c>
      <c r="J17" s="200">
        <v>214.1</v>
      </c>
      <c r="K17" s="200">
        <v>192.24</v>
      </c>
      <c r="L17" s="200">
        <v>235.96</v>
      </c>
      <c r="M17" s="200">
        <v>428.2</v>
      </c>
      <c r="N17" s="227">
        <v>1.6199032771717684E-3</v>
      </c>
    </row>
    <row r="18" spans="1:14" ht="26.1" customHeight="1" x14ac:dyDescent="0.2">
      <c r="A18" s="196" t="s">
        <v>47</v>
      </c>
      <c r="B18" s="198" t="s">
        <v>281</v>
      </c>
      <c r="C18" s="196" t="s">
        <v>75</v>
      </c>
      <c r="D18" s="196" t="s">
        <v>211</v>
      </c>
      <c r="E18" s="197" t="s">
        <v>50</v>
      </c>
      <c r="F18" s="198">
        <v>3</v>
      </c>
      <c r="G18" s="200">
        <v>145.86000000000001</v>
      </c>
      <c r="H18" s="200">
        <v>67.66</v>
      </c>
      <c r="I18" s="200">
        <v>78.2</v>
      </c>
      <c r="J18" s="200">
        <v>145.86000000000001</v>
      </c>
      <c r="K18" s="200">
        <v>202.98</v>
      </c>
      <c r="L18" s="200">
        <v>234.6</v>
      </c>
      <c r="M18" s="200">
        <v>437.58</v>
      </c>
      <c r="N18" s="227">
        <v>1.6553883139299916E-3</v>
      </c>
    </row>
    <row r="19" spans="1:14" ht="26.1" customHeight="1" x14ac:dyDescent="0.2">
      <c r="A19" s="196" t="s">
        <v>48</v>
      </c>
      <c r="B19" s="198" t="s">
        <v>282</v>
      </c>
      <c r="C19" s="196" t="s">
        <v>75</v>
      </c>
      <c r="D19" s="196" t="s">
        <v>212</v>
      </c>
      <c r="E19" s="197" t="s">
        <v>50</v>
      </c>
      <c r="F19" s="198">
        <v>2</v>
      </c>
      <c r="G19" s="200">
        <v>456.19</v>
      </c>
      <c r="H19" s="200">
        <v>78.88</v>
      </c>
      <c r="I19" s="200">
        <v>377.31</v>
      </c>
      <c r="J19" s="200">
        <v>456.19</v>
      </c>
      <c r="K19" s="200">
        <v>157.76</v>
      </c>
      <c r="L19" s="200">
        <v>754.62</v>
      </c>
      <c r="M19" s="200">
        <v>912.38</v>
      </c>
      <c r="N19" s="227">
        <v>3.4515818590050867E-3</v>
      </c>
    </row>
    <row r="20" spans="1:14" ht="26.1" customHeight="1" x14ac:dyDescent="0.2">
      <c r="A20" s="196" t="s">
        <v>49</v>
      </c>
      <c r="B20" s="198" t="s">
        <v>283</v>
      </c>
      <c r="C20" s="196" t="s">
        <v>25</v>
      </c>
      <c r="D20" s="196" t="s">
        <v>213</v>
      </c>
      <c r="E20" s="197" t="s">
        <v>33</v>
      </c>
      <c r="F20" s="198">
        <v>4.3499999999999996</v>
      </c>
      <c r="G20" s="200">
        <v>4.46</v>
      </c>
      <c r="H20" s="200">
        <v>2.87</v>
      </c>
      <c r="I20" s="200">
        <v>1.59</v>
      </c>
      <c r="J20" s="200">
        <v>4.46</v>
      </c>
      <c r="K20" s="200">
        <v>12.484500000000001</v>
      </c>
      <c r="L20" s="200">
        <v>6.9154999999999998</v>
      </c>
      <c r="M20" s="200">
        <v>19.399999999999999</v>
      </c>
      <c r="N20" s="227">
        <v>7.3391227410397726E-5</v>
      </c>
    </row>
    <row r="21" spans="1:14" ht="26.1" customHeight="1" x14ac:dyDescent="0.2">
      <c r="A21" s="196" t="s">
        <v>51</v>
      </c>
      <c r="B21" s="198" t="s">
        <v>21</v>
      </c>
      <c r="C21" s="196" t="s">
        <v>22</v>
      </c>
      <c r="D21" s="196" t="s">
        <v>214</v>
      </c>
      <c r="E21" s="197" t="s">
        <v>23</v>
      </c>
      <c r="F21" s="198">
        <v>98.56</v>
      </c>
      <c r="G21" s="200">
        <v>95.5</v>
      </c>
      <c r="H21" s="200">
        <v>8.9</v>
      </c>
      <c r="I21" s="200">
        <v>86.6</v>
      </c>
      <c r="J21" s="200">
        <v>95.5</v>
      </c>
      <c r="K21" s="200">
        <v>877.18399999999997</v>
      </c>
      <c r="L21" s="200">
        <v>8535.2960000000003</v>
      </c>
      <c r="M21" s="200">
        <v>9412.48</v>
      </c>
      <c r="N21" s="227">
        <v>3.5607910318341256E-2</v>
      </c>
    </row>
    <row r="22" spans="1:14" ht="24" customHeight="1" x14ac:dyDescent="0.2">
      <c r="A22" s="205" t="s">
        <v>52</v>
      </c>
      <c r="B22" s="205"/>
      <c r="C22" s="205"/>
      <c r="D22" s="205" t="s">
        <v>198</v>
      </c>
      <c r="E22" s="205"/>
      <c r="F22" s="223"/>
      <c r="G22" s="223"/>
      <c r="H22" s="205"/>
      <c r="I22" s="205"/>
      <c r="J22" s="205"/>
      <c r="K22" s="205"/>
      <c r="L22" s="205"/>
      <c r="M22" s="224">
        <v>18474.939999999999</v>
      </c>
      <c r="N22" s="225">
        <v>6.9891676439868738E-2</v>
      </c>
    </row>
    <row r="23" spans="1:14" ht="24" customHeight="1" x14ac:dyDescent="0.2">
      <c r="A23" s="196" t="s">
        <v>53</v>
      </c>
      <c r="B23" s="198" t="s">
        <v>284</v>
      </c>
      <c r="C23" s="196" t="s">
        <v>75</v>
      </c>
      <c r="D23" s="196" t="s">
        <v>218</v>
      </c>
      <c r="E23" s="197" t="s">
        <v>23</v>
      </c>
      <c r="F23" s="198">
        <v>32.03</v>
      </c>
      <c r="G23" s="200">
        <v>57.51</v>
      </c>
      <c r="H23" s="200">
        <v>57.51</v>
      </c>
      <c r="I23" s="200">
        <v>0</v>
      </c>
      <c r="J23" s="200">
        <v>57.51</v>
      </c>
      <c r="K23" s="200">
        <v>1842.0453</v>
      </c>
      <c r="L23" s="200">
        <v>0</v>
      </c>
      <c r="M23" s="200">
        <v>1842.04</v>
      </c>
      <c r="N23" s="227">
        <v>6.9685348731468571E-3</v>
      </c>
    </row>
    <row r="24" spans="1:14" ht="24" customHeight="1" x14ac:dyDescent="0.2">
      <c r="A24" s="196" t="s">
        <v>54</v>
      </c>
      <c r="B24" s="198" t="s">
        <v>285</v>
      </c>
      <c r="C24" s="196" t="s">
        <v>75</v>
      </c>
      <c r="D24" s="196" t="s">
        <v>219</v>
      </c>
      <c r="E24" s="197" t="s">
        <v>23</v>
      </c>
      <c r="F24" s="198">
        <v>32.03</v>
      </c>
      <c r="G24" s="200">
        <v>69.11</v>
      </c>
      <c r="H24" s="200">
        <v>69.11</v>
      </c>
      <c r="I24" s="200">
        <v>0</v>
      </c>
      <c r="J24" s="200">
        <v>69.11</v>
      </c>
      <c r="K24" s="200">
        <v>2213.5933</v>
      </c>
      <c r="L24" s="200">
        <v>0</v>
      </c>
      <c r="M24" s="200">
        <v>2213.59</v>
      </c>
      <c r="N24" s="227">
        <v>8.3741282001743456E-3</v>
      </c>
    </row>
    <row r="25" spans="1:14" ht="39" customHeight="1" x14ac:dyDescent="0.2">
      <c r="A25" s="196" t="s">
        <v>55</v>
      </c>
      <c r="B25" s="198" t="s">
        <v>286</v>
      </c>
      <c r="C25" s="196" t="s">
        <v>25</v>
      </c>
      <c r="D25" s="196" t="s">
        <v>220</v>
      </c>
      <c r="E25" s="197" t="s">
        <v>33</v>
      </c>
      <c r="F25" s="198">
        <v>1067.51</v>
      </c>
      <c r="G25" s="200">
        <v>3.38</v>
      </c>
      <c r="H25" s="200">
        <v>2.19</v>
      </c>
      <c r="I25" s="200">
        <v>1.19</v>
      </c>
      <c r="J25" s="200">
        <v>3.38</v>
      </c>
      <c r="K25" s="200">
        <v>2337.8469</v>
      </c>
      <c r="L25" s="200">
        <v>1270.3331000000001</v>
      </c>
      <c r="M25" s="200">
        <v>3608.18</v>
      </c>
      <c r="N25" s="227">
        <v>1.3649936026682932E-2</v>
      </c>
    </row>
    <row r="26" spans="1:14" ht="39" customHeight="1" x14ac:dyDescent="0.2">
      <c r="A26" s="196" t="s">
        <v>56</v>
      </c>
      <c r="B26" s="198" t="s">
        <v>287</v>
      </c>
      <c r="C26" s="196" t="s">
        <v>25</v>
      </c>
      <c r="D26" s="196" t="s">
        <v>221</v>
      </c>
      <c r="E26" s="197" t="s">
        <v>23</v>
      </c>
      <c r="F26" s="198">
        <v>42.35</v>
      </c>
      <c r="G26" s="200">
        <v>208.2</v>
      </c>
      <c r="H26" s="200">
        <v>43.55</v>
      </c>
      <c r="I26" s="200">
        <v>164.65</v>
      </c>
      <c r="J26" s="200">
        <v>208.2</v>
      </c>
      <c r="K26" s="200">
        <v>1844.3425</v>
      </c>
      <c r="L26" s="200">
        <v>6972.9274999999998</v>
      </c>
      <c r="M26" s="200">
        <v>8817.27</v>
      </c>
      <c r="N26" s="227">
        <v>3.3356199366436988E-2</v>
      </c>
    </row>
    <row r="27" spans="1:14" ht="39" customHeight="1" x14ac:dyDescent="0.2">
      <c r="A27" s="196" t="s">
        <v>57</v>
      </c>
      <c r="B27" s="198" t="s">
        <v>288</v>
      </c>
      <c r="C27" s="196" t="s">
        <v>25</v>
      </c>
      <c r="D27" s="196" t="s">
        <v>222</v>
      </c>
      <c r="E27" s="197" t="s">
        <v>223</v>
      </c>
      <c r="F27" s="198">
        <v>800.75</v>
      </c>
      <c r="G27" s="200">
        <v>2.4900000000000002</v>
      </c>
      <c r="H27" s="200">
        <v>0.27</v>
      </c>
      <c r="I27" s="200">
        <v>2.2200000000000002</v>
      </c>
      <c r="J27" s="200">
        <v>2.4900000000000002</v>
      </c>
      <c r="K27" s="200">
        <v>216.20249999999999</v>
      </c>
      <c r="L27" s="200">
        <v>1777.6575</v>
      </c>
      <c r="M27" s="200">
        <v>1993.86</v>
      </c>
      <c r="N27" s="227">
        <v>7.5428779734276093E-3</v>
      </c>
    </row>
    <row r="28" spans="1:14" ht="24" customHeight="1" x14ac:dyDescent="0.2">
      <c r="A28" s="205" t="s">
        <v>58</v>
      </c>
      <c r="B28" s="205"/>
      <c r="C28" s="205"/>
      <c r="D28" s="205" t="s">
        <v>199</v>
      </c>
      <c r="E28" s="205"/>
      <c r="F28" s="223"/>
      <c r="G28" s="223"/>
      <c r="H28" s="205"/>
      <c r="I28" s="205"/>
      <c r="J28" s="205"/>
      <c r="K28" s="205"/>
      <c r="L28" s="205"/>
      <c r="M28" s="224">
        <v>177885.91</v>
      </c>
      <c r="N28" s="225">
        <v>0.67295181824306927</v>
      </c>
    </row>
    <row r="29" spans="1:14" ht="39" customHeight="1" x14ac:dyDescent="0.2">
      <c r="A29" s="196" t="s">
        <v>59</v>
      </c>
      <c r="B29" s="198" t="s">
        <v>289</v>
      </c>
      <c r="C29" s="196" t="s">
        <v>25</v>
      </c>
      <c r="D29" s="196" t="s">
        <v>226</v>
      </c>
      <c r="E29" s="197" t="s">
        <v>33</v>
      </c>
      <c r="F29" s="198">
        <v>391.3</v>
      </c>
      <c r="G29" s="200">
        <v>95.01</v>
      </c>
      <c r="H29" s="200">
        <v>7.71</v>
      </c>
      <c r="I29" s="200">
        <v>87.3</v>
      </c>
      <c r="J29" s="200">
        <v>95.01</v>
      </c>
      <c r="K29" s="200">
        <v>3016.9229999999998</v>
      </c>
      <c r="L29" s="200">
        <v>34160.487000000001</v>
      </c>
      <c r="M29" s="200">
        <v>37177.410000000003</v>
      </c>
      <c r="N29" s="227">
        <v>0.14064411091956674</v>
      </c>
    </row>
    <row r="30" spans="1:14" ht="39" customHeight="1" x14ac:dyDescent="0.2">
      <c r="A30" s="196" t="s">
        <v>60</v>
      </c>
      <c r="B30" s="198" t="s">
        <v>290</v>
      </c>
      <c r="C30" s="196" t="s">
        <v>25</v>
      </c>
      <c r="D30" s="196" t="s">
        <v>227</v>
      </c>
      <c r="E30" s="197" t="s">
        <v>33</v>
      </c>
      <c r="F30" s="198">
        <v>455.62</v>
      </c>
      <c r="G30" s="200">
        <v>78</v>
      </c>
      <c r="H30" s="200">
        <v>6.05</v>
      </c>
      <c r="I30" s="200">
        <v>71.95</v>
      </c>
      <c r="J30" s="200">
        <v>78</v>
      </c>
      <c r="K30" s="200">
        <v>2756.5010000000002</v>
      </c>
      <c r="L30" s="200">
        <v>32781.858999999997</v>
      </c>
      <c r="M30" s="200">
        <v>35538.36</v>
      </c>
      <c r="N30" s="227">
        <v>0.13444349796662794</v>
      </c>
    </row>
    <row r="31" spans="1:14" ht="51.95" customHeight="1" x14ac:dyDescent="0.2">
      <c r="A31" s="196" t="s">
        <v>61</v>
      </c>
      <c r="B31" s="198" t="s">
        <v>317</v>
      </c>
      <c r="C31" s="196" t="s">
        <v>75</v>
      </c>
      <c r="D31" s="196" t="s">
        <v>267</v>
      </c>
      <c r="E31" s="197" t="s">
        <v>23</v>
      </c>
      <c r="F31" s="198">
        <v>45.383000000000003</v>
      </c>
      <c r="G31" s="200">
        <v>102.46</v>
      </c>
      <c r="H31" s="200">
        <v>2.25</v>
      </c>
      <c r="I31" s="200">
        <v>100.21</v>
      </c>
      <c r="J31" s="200">
        <v>102.46</v>
      </c>
      <c r="K31" s="200">
        <v>102.11175</v>
      </c>
      <c r="L31" s="200">
        <v>4547.8282499999996</v>
      </c>
      <c r="M31" s="200">
        <v>4649.9399999999996</v>
      </c>
      <c r="N31" s="227">
        <v>1.7590969277562103E-2</v>
      </c>
    </row>
    <row r="32" spans="1:14" ht="26.1" customHeight="1" x14ac:dyDescent="0.2">
      <c r="A32" s="196" t="s">
        <v>62</v>
      </c>
      <c r="B32" s="198" t="s">
        <v>291</v>
      </c>
      <c r="C32" s="196" t="s">
        <v>35</v>
      </c>
      <c r="D32" s="196" t="s">
        <v>228</v>
      </c>
      <c r="E32" s="197" t="s">
        <v>33</v>
      </c>
      <c r="F32" s="198">
        <v>406.32</v>
      </c>
      <c r="G32" s="200">
        <v>218.76</v>
      </c>
      <c r="H32" s="200">
        <v>36.31</v>
      </c>
      <c r="I32" s="200">
        <v>182.45</v>
      </c>
      <c r="J32" s="200">
        <v>218.76</v>
      </c>
      <c r="K32" s="200">
        <v>14753.4792</v>
      </c>
      <c r="L32" s="200">
        <v>74133.080799999996</v>
      </c>
      <c r="M32" s="200">
        <v>88886.56</v>
      </c>
      <c r="N32" s="227">
        <v>0.33626256384989495</v>
      </c>
    </row>
    <row r="33" spans="1:14" ht="26.1" customHeight="1" x14ac:dyDescent="0.2">
      <c r="A33" s="196" t="s">
        <v>63</v>
      </c>
      <c r="B33" s="198" t="s">
        <v>292</v>
      </c>
      <c r="C33" s="196" t="s">
        <v>25</v>
      </c>
      <c r="D33" s="196" t="s">
        <v>229</v>
      </c>
      <c r="E33" s="197" t="s">
        <v>33</v>
      </c>
      <c r="F33" s="198">
        <v>64.48</v>
      </c>
      <c r="G33" s="200">
        <v>168.85</v>
      </c>
      <c r="H33" s="200">
        <v>31.42</v>
      </c>
      <c r="I33" s="200">
        <v>137.43</v>
      </c>
      <c r="J33" s="200">
        <v>168.85</v>
      </c>
      <c r="K33" s="200">
        <v>2025.9616000000001</v>
      </c>
      <c r="L33" s="200">
        <v>8861.4784</v>
      </c>
      <c r="M33" s="200">
        <v>10887.44</v>
      </c>
      <c r="N33" s="227">
        <v>4.1187762111188693E-2</v>
      </c>
    </row>
    <row r="34" spans="1:14" ht="26.1" customHeight="1" x14ac:dyDescent="0.2">
      <c r="A34" s="196" t="s">
        <v>64</v>
      </c>
      <c r="B34" s="198" t="s">
        <v>293</v>
      </c>
      <c r="C34" s="196" t="s">
        <v>25</v>
      </c>
      <c r="D34" s="196" t="s">
        <v>230</v>
      </c>
      <c r="E34" s="197" t="s">
        <v>27</v>
      </c>
      <c r="F34" s="198">
        <v>5</v>
      </c>
      <c r="G34" s="200">
        <v>149.24</v>
      </c>
      <c r="H34" s="200">
        <v>12.62</v>
      </c>
      <c r="I34" s="200">
        <v>136.62</v>
      </c>
      <c r="J34" s="200">
        <v>149.24</v>
      </c>
      <c r="K34" s="200">
        <v>63.1</v>
      </c>
      <c r="L34" s="200">
        <v>683.1</v>
      </c>
      <c r="M34" s="200">
        <v>746.2</v>
      </c>
      <c r="N34" s="227">
        <v>2.8229141182288032E-3</v>
      </c>
    </row>
    <row r="35" spans="1:14" ht="24" customHeight="1" x14ac:dyDescent="0.2">
      <c r="A35" s="205" t="s">
        <v>65</v>
      </c>
      <c r="B35" s="205"/>
      <c r="C35" s="205"/>
      <c r="D35" s="205" t="s">
        <v>200</v>
      </c>
      <c r="E35" s="205"/>
      <c r="F35" s="223"/>
      <c r="G35" s="223"/>
      <c r="H35" s="205"/>
      <c r="I35" s="205"/>
      <c r="J35" s="205"/>
      <c r="K35" s="205"/>
      <c r="L35" s="205"/>
      <c r="M35" s="224">
        <v>28468.23</v>
      </c>
      <c r="N35" s="225">
        <v>0.10769682174750035</v>
      </c>
    </row>
    <row r="36" spans="1:14" ht="51.95" customHeight="1" x14ac:dyDescent="0.2">
      <c r="A36" s="196" t="s">
        <v>66</v>
      </c>
      <c r="B36" s="198" t="s">
        <v>294</v>
      </c>
      <c r="C36" s="196" t="s">
        <v>25</v>
      </c>
      <c r="D36" s="196" t="s">
        <v>235</v>
      </c>
      <c r="E36" s="197" t="s">
        <v>27</v>
      </c>
      <c r="F36" s="198">
        <v>231.6</v>
      </c>
      <c r="G36" s="200">
        <v>45.77</v>
      </c>
      <c r="H36" s="200">
        <v>7.79</v>
      </c>
      <c r="I36" s="200">
        <v>37.979999999999997</v>
      </c>
      <c r="J36" s="200">
        <v>45.77</v>
      </c>
      <c r="K36" s="200">
        <v>1804.164</v>
      </c>
      <c r="L36" s="200">
        <v>8796.1659999999993</v>
      </c>
      <c r="M36" s="200">
        <v>10600.33</v>
      </c>
      <c r="N36" s="227">
        <v>4.0101609776044399E-2</v>
      </c>
    </row>
    <row r="37" spans="1:14" ht="51.95" customHeight="1" x14ac:dyDescent="0.2">
      <c r="A37" s="196" t="s">
        <v>67</v>
      </c>
      <c r="B37" s="198" t="s">
        <v>295</v>
      </c>
      <c r="C37" s="196" t="s">
        <v>25</v>
      </c>
      <c r="D37" s="196" t="s">
        <v>236</v>
      </c>
      <c r="E37" s="197" t="s">
        <v>27</v>
      </c>
      <c r="F37" s="198">
        <v>21.5</v>
      </c>
      <c r="G37" s="200">
        <v>48.62</v>
      </c>
      <c r="H37" s="200">
        <v>9.8000000000000007</v>
      </c>
      <c r="I37" s="200">
        <v>38.82</v>
      </c>
      <c r="J37" s="200">
        <v>48.62</v>
      </c>
      <c r="K37" s="200">
        <v>210.7</v>
      </c>
      <c r="L37" s="200">
        <v>834.63</v>
      </c>
      <c r="M37" s="200">
        <v>1045.33</v>
      </c>
      <c r="N37" s="227">
        <v>3.9545387499438688E-3</v>
      </c>
    </row>
    <row r="38" spans="1:14" ht="39" customHeight="1" x14ac:dyDescent="0.2">
      <c r="A38" s="196" t="s">
        <v>68</v>
      </c>
      <c r="B38" s="198" t="s">
        <v>296</v>
      </c>
      <c r="C38" s="196" t="s">
        <v>25</v>
      </c>
      <c r="D38" s="196" t="s">
        <v>237</v>
      </c>
      <c r="E38" s="197" t="s">
        <v>27</v>
      </c>
      <c r="F38" s="198">
        <v>223.18</v>
      </c>
      <c r="G38" s="200">
        <v>37.200000000000003</v>
      </c>
      <c r="H38" s="200">
        <v>11.4</v>
      </c>
      <c r="I38" s="200">
        <v>25.8</v>
      </c>
      <c r="J38" s="200">
        <v>37.200000000000003</v>
      </c>
      <c r="K38" s="200">
        <v>2544.252</v>
      </c>
      <c r="L38" s="200">
        <v>5758.0379999999996</v>
      </c>
      <c r="M38" s="200">
        <v>8302.2900000000009</v>
      </c>
      <c r="N38" s="227">
        <v>3.1408002753457266E-2</v>
      </c>
    </row>
    <row r="39" spans="1:14" ht="39" customHeight="1" x14ac:dyDescent="0.2">
      <c r="A39" s="196" t="s">
        <v>69</v>
      </c>
      <c r="B39" s="198" t="s">
        <v>297</v>
      </c>
      <c r="C39" s="196" t="s">
        <v>25</v>
      </c>
      <c r="D39" s="196" t="s">
        <v>238</v>
      </c>
      <c r="E39" s="197" t="s">
        <v>27</v>
      </c>
      <c r="F39" s="198">
        <v>20.55</v>
      </c>
      <c r="G39" s="200">
        <v>41.73</v>
      </c>
      <c r="H39" s="200">
        <v>14.23</v>
      </c>
      <c r="I39" s="200">
        <v>27.5</v>
      </c>
      <c r="J39" s="200">
        <v>41.73</v>
      </c>
      <c r="K39" s="200">
        <v>292.42649999999998</v>
      </c>
      <c r="L39" s="200">
        <v>565.12350000000004</v>
      </c>
      <c r="M39" s="200">
        <v>857.55</v>
      </c>
      <c r="N39" s="227">
        <v>3.2441570652467304E-3</v>
      </c>
    </row>
    <row r="40" spans="1:14" ht="24" customHeight="1" x14ac:dyDescent="0.2">
      <c r="A40" s="196" t="s">
        <v>70</v>
      </c>
      <c r="B40" s="198" t="s">
        <v>298</v>
      </c>
      <c r="C40" s="196" t="s">
        <v>25</v>
      </c>
      <c r="D40" s="196" t="s">
        <v>239</v>
      </c>
      <c r="E40" s="197" t="s">
        <v>33</v>
      </c>
      <c r="F40" s="198">
        <v>220.59</v>
      </c>
      <c r="G40" s="200">
        <v>3.66</v>
      </c>
      <c r="H40" s="200">
        <v>2.42</v>
      </c>
      <c r="I40" s="200">
        <v>1.24</v>
      </c>
      <c r="J40" s="200">
        <v>3.66</v>
      </c>
      <c r="K40" s="200">
        <v>533.82780000000002</v>
      </c>
      <c r="L40" s="200">
        <v>273.5222</v>
      </c>
      <c r="M40" s="200">
        <v>807.35</v>
      </c>
      <c r="N40" s="227">
        <v>3.0542478066899283E-3</v>
      </c>
    </row>
    <row r="41" spans="1:14" ht="24" customHeight="1" x14ac:dyDescent="0.2">
      <c r="A41" s="196" t="s">
        <v>310</v>
      </c>
      <c r="B41" s="198" t="s">
        <v>299</v>
      </c>
      <c r="C41" s="196" t="s">
        <v>25</v>
      </c>
      <c r="D41" s="196" t="s">
        <v>240</v>
      </c>
      <c r="E41" s="197" t="s">
        <v>33</v>
      </c>
      <c r="F41" s="198">
        <v>220.59</v>
      </c>
      <c r="G41" s="200">
        <v>7.37</v>
      </c>
      <c r="H41" s="200">
        <v>0.96</v>
      </c>
      <c r="I41" s="200">
        <v>6.41</v>
      </c>
      <c r="J41" s="200">
        <v>7.37</v>
      </c>
      <c r="K41" s="200">
        <v>211.7664</v>
      </c>
      <c r="L41" s="200">
        <v>1413.9736</v>
      </c>
      <c r="M41" s="200">
        <v>1625.74</v>
      </c>
      <c r="N41" s="227">
        <v>6.150260518050516E-3</v>
      </c>
    </row>
    <row r="42" spans="1:14" ht="26.1" customHeight="1" x14ac:dyDescent="0.2">
      <c r="A42" s="196" t="s">
        <v>311</v>
      </c>
      <c r="B42" s="198" t="s">
        <v>300</v>
      </c>
      <c r="C42" s="196" t="s">
        <v>25</v>
      </c>
      <c r="D42" s="196" t="s">
        <v>241</v>
      </c>
      <c r="E42" s="197" t="s">
        <v>33</v>
      </c>
      <c r="F42" s="198">
        <v>220.59</v>
      </c>
      <c r="G42" s="200">
        <v>0.34</v>
      </c>
      <c r="H42" s="200">
        <v>0.19</v>
      </c>
      <c r="I42" s="200">
        <v>0.15</v>
      </c>
      <c r="J42" s="200">
        <v>0.34</v>
      </c>
      <c r="K42" s="200">
        <v>41.912100000000002</v>
      </c>
      <c r="L42" s="200">
        <v>33.087899999999998</v>
      </c>
      <c r="M42" s="200">
        <v>75</v>
      </c>
      <c r="N42" s="227">
        <v>2.837289719474139E-4</v>
      </c>
    </row>
    <row r="43" spans="1:14" ht="26.1" customHeight="1" x14ac:dyDescent="0.2">
      <c r="A43" s="196" t="s">
        <v>312</v>
      </c>
      <c r="B43" s="198" t="s">
        <v>301</v>
      </c>
      <c r="C43" s="196" t="s">
        <v>25</v>
      </c>
      <c r="D43" s="196" t="s">
        <v>242</v>
      </c>
      <c r="E43" s="197" t="s">
        <v>33</v>
      </c>
      <c r="F43" s="198">
        <v>220.59</v>
      </c>
      <c r="G43" s="200">
        <v>18.87</v>
      </c>
      <c r="H43" s="200">
        <v>2.39</v>
      </c>
      <c r="I43" s="200">
        <v>16.48</v>
      </c>
      <c r="J43" s="200">
        <v>18.87</v>
      </c>
      <c r="K43" s="200">
        <v>527.21010000000001</v>
      </c>
      <c r="L43" s="200">
        <v>3635.3199</v>
      </c>
      <c r="M43" s="200">
        <v>4162.53</v>
      </c>
      <c r="N43" s="227">
        <v>1.5747071434670249E-2</v>
      </c>
    </row>
    <row r="44" spans="1:14" ht="39" customHeight="1" x14ac:dyDescent="0.2">
      <c r="A44" s="196" t="s">
        <v>313</v>
      </c>
      <c r="B44" s="198" t="s">
        <v>302</v>
      </c>
      <c r="C44" s="196" t="s">
        <v>25</v>
      </c>
      <c r="D44" s="196" t="s">
        <v>243</v>
      </c>
      <c r="E44" s="197" t="s">
        <v>50</v>
      </c>
      <c r="F44" s="198">
        <v>7</v>
      </c>
      <c r="G44" s="200">
        <v>80.930000000000007</v>
      </c>
      <c r="H44" s="200">
        <v>18.32</v>
      </c>
      <c r="I44" s="200">
        <v>62.61</v>
      </c>
      <c r="J44" s="200">
        <v>80.930000000000007</v>
      </c>
      <c r="K44" s="200">
        <v>128.24</v>
      </c>
      <c r="L44" s="200">
        <v>438.27</v>
      </c>
      <c r="M44" s="200">
        <v>566.51</v>
      </c>
      <c r="N44" s="227">
        <v>2.1431373319723925E-3</v>
      </c>
    </row>
    <row r="45" spans="1:14" ht="24" customHeight="1" x14ac:dyDescent="0.2">
      <c r="A45" s="196" t="s">
        <v>314</v>
      </c>
      <c r="B45" s="198" t="s">
        <v>303</v>
      </c>
      <c r="C45" s="196" t="s">
        <v>25</v>
      </c>
      <c r="D45" s="196" t="s">
        <v>244</v>
      </c>
      <c r="E45" s="197" t="s">
        <v>30</v>
      </c>
      <c r="F45" s="198">
        <v>16</v>
      </c>
      <c r="G45" s="200">
        <v>26.6</v>
      </c>
      <c r="H45" s="200">
        <v>19.09</v>
      </c>
      <c r="I45" s="200">
        <v>7.51</v>
      </c>
      <c r="J45" s="200">
        <v>26.6</v>
      </c>
      <c r="K45" s="200">
        <v>305.44</v>
      </c>
      <c r="L45" s="200">
        <v>120.16</v>
      </c>
      <c r="M45" s="200">
        <v>425.6</v>
      </c>
      <c r="N45" s="227">
        <v>1.6100673394775914E-3</v>
      </c>
    </row>
    <row r="46" spans="1:14" ht="24" customHeight="1" x14ac:dyDescent="0.2">
      <c r="A46" s="205" t="s">
        <v>71</v>
      </c>
      <c r="B46" s="205"/>
      <c r="C46" s="205"/>
      <c r="D46" s="205" t="s">
        <v>315</v>
      </c>
      <c r="E46" s="205"/>
      <c r="F46" s="223"/>
      <c r="G46" s="223"/>
      <c r="H46" s="205"/>
      <c r="I46" s="205"/>
      <c r="J46" s="205"/>
      <c r="K46" s="205"/>
      <c r="L46" s="205"/>
      <c r="M46" s="224">
        <v>1663.85</v>
      </c>
      <c r="N46" s="225">
        <v>6.2944326663293953E-3</v>
      </c>
    </row>
    <row r="47" spans="1:14" ht="26.1" customHeight="1" x14ac:dyDescent="0.2">
      <c r="A47" s="196" t="s">
        <v>72</v>
      </c>
      <c r="B47" s="198" t="s">
        <v>304</v>
      </c>
      <c r="C47" s="196" t="s">
        <v>25</v>
      </c>
      <c r="D47" s="196" t="s">
        <v>316</v>
      </c>
      <c r="E47" s="197" t="s">
        <v>33</v>
      </c>
      <c r="F47" s="198">
        <v>862.1</v>
      </c>
      <c r="G47" s="200">
        <v>1.93</v>
      </c>
      <c r="H47" s="200">
        <v>1.2</v>
      </c>
      <c r="I47" s="200">
        <v>0.73</v>
      </c>
      <c r="J47" s="200">
        <v>1.93</v>
      </c>
      <c r="K47" s="200">
        <v>1034.52</v>
      </c>
      <c r="L47" s="200">
        <v>629.33000000000004</v>
      </c>
      <c r="M47" s="200">
        <v>1663.85</v>
      </c>
      <c r="N47" s="227">
        <v>6.2944326663293953E-3</v>
      </c>
    </row>
    <row r="48" spans="1:14" x14ac:dyDescent="0.2">
      <c r="A48" s="228"/>
      <c r="B48" s="228"/>
      <c r="C48" s="228"/>
      <c r="D48" s="228"/>
      <c r="E48" s="228"/>
      <c r="F48" s="228"/>
      <c r="G48" s="228"/>
      <c r="H48" s="228"/>
      <c r="I48" s="228"/>
      <c r="J48" s="228" t="s">
        <v>76</v>
      </c>
      <c r="K48" s="228" t="s">
        <v>318</v>
      </c>
      <c r="L48" s="228" t="s">
        <v>319</v>
      </c>
      <c r="M48" s="228" t="s">
        <v>320</v>
      </c>
      <c r="N48" s="228"/>
    </row>
    <row r="49" spans="1:14" x14ac:dyDescent="0.2">
      <c r="A49" s="229"/>
      <c r="B49" s="229"/>
      <c r="C49" s="229"/>
      <c r="D49" s="229"/>
      <c r="E49" s="229"/>
      <c r="F49" s="229"/>
      <c r="G49" s="229"/>
      <c r="H49" s="229"/>
      <c r="I49" s="229"/>
      <c r="J49" s="229"/>
      <c r="K49" s="229"/>
      <c r="L49" s="229"/>
      <c r="M49" s="229"/>
      <c r="N49" s="229"/>
    </row>
    <row r="50" spans="1:14" x14ac:dyDescent="0.2">
      <c r="A50" s="250"/>
      <c r="B50" s="250"/>
      <c r="C50" s="250"/>
      <c r="D50" s="230"/>
      <c r="E50" s="228"/>
      <c r="F50" s="228"/>
      <c r="G50" s="228"/>
      <c r="H50" s="228"/>
      <c r="I50" s="228"/>
      <c r="J50" s="251" t="s">
        <v>77</v>
      </c>
      <c r="K50" s="250"/>
      <c r="L50" s="252">
        <v>264336.77</v>
      </c>
      <c r="M50" s="250"/>
      <c r="N50" s="250"/>
    </row>
    <row r="51" spans="1:14" x14ac:dyDescent="0.2">
      <c r="A51" s="250"/>
      <c r="B51" s="250"/>
      <c r="C51" s="250"/>
      <c r="D51" s="230"/>
      <c r="E51" s="228"/>
      <c r="F51" s="228"/>
      <c r="G51" s="228"/>
      <c r="H51" s="228"/>
      <c r="I51" s="228"/>
      <c r="J51" s="251" t="s">
        <v>78</v>
      </c>
      <c r="K51" s="250"/>
      <c r="L51" s="252">
        <v>0</v>
      </c>
      <c r="M51" s="250"/>
      <c r="N51" s="250"/>
    </row>
    <row r="52" spans="1:14" x14ac:dyDescent="0.2">
      <c r="A52" s="250"/>
      <c r="B52" s="250"/>
      <c r="C52" s="250"/>
      <c r="D52" s="230"/>
      <c r="E52" s="228"/>
      <c r="F52" s="228"/>
      <c r="G52" s="228"/>
      <c r="H52" s="228"/>
      <c r="I52" s="228"/>
      <c r="J52" s="251" t="s">
        <v>79</v>
      </c>
      <c r="K52" s="250"/>
      <c r="L52" s="252">
        <v>264336.77</v>
      </c>
      <c r="M52" s="250"/>
      <c r="N52" s="250"/>
    </row>
    <row r="53" spans="1:14" ht="60" customHeight="1" x14ac:dyDescent="0.2">
      <c r="A53" s="231"/>
      <c r="B53" s="231"/>
      <c r="C53" s="231"/>
      <c r="D53" s="231"/>
      <c r="E53" s="231"/>
      <c r="F53" s="231"/>
      <c r="G53" s="231"/>
      <c r="H53" s="231"/>
      <c r="I53" s="231"/>
      <c r="J53" s="231"/>
      <c r="K53" s="231"/>
      <c r="L53" s="231"/>
      <c r="M53" s="231"/>
      <c r="N53" s="231"/>
    </row>
    <row r="54" spans="1:14" ht="69.95" customHeight="1" x14ac:dyDescent="0.2">
      <c r="A54" s="248" t="s">
        <v>80</v>
      </c>
      <c r="B54" s="249"/>
      <c r="C54" s="249"/>
      <c r="D54" s="249"/>
      <c r="E54" s="249"/>
      <c r="F54" s="249"/>
      <c r="G54" s="249"/>
      <c r="H54" s="249"/>
      <c r="I54" s="249"/>
      <c r="J54" s="249"/>
      <c r="K54" s="249"/>
      <c r="L54" s="249"/>
      <c r="M54" s="249"/>
      <c r="N54" s="249"/>
    </row>
  </sheetData>
  <mergeCells count="27">
    <mergeCell ref="E1:G1"/>
    <mergeCell ref="H1:J1"/>
    <mergeCell ref="K1:N1"/>
    <mergeCell ref="E2:G2"/>
    <mergeCell ref="H2:J2"/>
    <mergeCell ref="K2:N2"/>
    <mergeCell ref="A50:C50"/>
    <mergeCell ref="J50:K50"/>
    <mergeCell ref="L50:N50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A54:N54"/>
    <mergeCell ref="A51:C51"/>
    <mergeCell ref="J51:K51"/>
    <mergeCell ref="L51:N51"/>
    <mergeCell ref="A52:C52"/>
    <mergeCell ref="J52:K52"/>
    <mergeCell ref="L52:N52"/>
  </mergeCells>
  <pageMargins left="0.5" right="0.5" top="1" bottom="1" header="0.5" footer="0.5"/>
  <pageSetup paperSize="9" fitToHeight="0" orientation="landscape"/>
  <headerFooter>
    <oddHeader>&amp;L &amp;CTRE-GO
CNPJ:  &amp;R</oddHeader>
    <oddFooter>&amp;L &amp;C  -  -  / GO
 / matheus.ogawa@tre-go.jus.br &amp;R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Planilha Orçamentária</vt:lpstr>
      <vt:lpstr>Cronograma físico financeiro</vt:lpstr>
      <vt:lpstr>Composição BDI</vt:lpstr>
      <vt:lpstr>Relatório de fonte de preços</vt:lpstr>
      <vt:lpstr>Curva ABC de serviços</vt:lpstr>
      <vt:lpstr>Orçamento bruto orcafascio</vt:lpstr>
      <vt:lpstr>'Composição BDI'!Area_de_impressao</vt:lpstr>
      <vt:lpstr>'Cronograma físico financeiro'!Area_de_impressao</vt:lpstr>
      <vt:lpstr>'Curva ABC de serviços'!Area_de_impressao</vt:lpstr>
      <vt:lpstr>'Planilha Orçamentária'!Area_de_impressao</vt:lpstr>
      <vt:lpstr>'Relatório de fonte de preços'!Area_de_impressao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Matheus de Oliveira Afonso Ogawa</cp:lastModifiedBy>
  <cp:revision>0</cp:revision>
  <cp:lastPrinted>2025-09-02T16:09:26Z</cp:lastPrinted>
  <dcterms:created xsi:type="dcterms:W3CDTF">2024-06-10T16:06:08Z</dcterms:created>
  <dcterms:modified xsi:type="dcterms:W3CDTF">2025-09-02T16:15:28Z</dcterms:modified>
</cp:coreProperties>
</file>