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Rgofbkp01\CPL\EDITAIS\2022\PE 40-2022 - reservatórios de água\"/>
    </mc:Choice>
  </mc:AlternateContent>
  <xr:revisionPtr revIDLastSave="0" documentId="8_{C02712CD-C18B-4037-982A-0BDCD9CA58EC}" xr6:coauthVersionLast="47" xr6:coauthVersionMax="47" xr10:uidLastSave="{00000000-0000-0000-0000-000000000000}"/>
  <bookViews>
    <workbookView xWindow="2760" yWindow="90" windowWidth="13155" windowHeight="15180" xr2:uid="{00000000-000D-0000-FFFF-FFFF00000000}"/>
  </bookViews>
  <sheets>
    <sheet name="planilha abril 2022" sheetId="5" r:id="rId1"/>
    <sheet name="BDI" sheetId="4" r:id="rId2"/>
    <sheet name="Curva ABC" sheetId="7" r:id="rId3"/>
    <sheet name="Cronograma" sheetId="8" r:id="rId4"/>
  </sheets>
  <externalReferences>
    <externalReference r:id="rId5"/>
  </externalReferences>
  <definedNames>
    <definedName name="_BD2">"$#REF!.$A$1:$N$602"</definedName>
    <definedName name="_BD2___0">"$#REF!.$A$1:$N$602"</definedName>
    <definedName name="_xlnm.Print_Area" localSheetId="1">BDI!$A$1:$F$62</definedName>
    <definedName name="_xlnm.Print_Area" localSheetId="3">Cronograma!$A$1:$D$24</definedName>
    <definedName name="_xlnm.Print_Area" localSheetId="2">'Curva ABC'!$A$1:$G$59</definedName>
    <definedName name="_xlnm.Print_Area" localSheetId="0">'planilha abril 2022'!$A$1:$M$75</definedName>
    <definedName name="BDI_MATERIAIS" localSheetId="3">'[1]01_SINTETICO'!#REF!</definedName>
    <definedName name="BDI_MATERIAIS" localSheetId="2">'[1]01_SINTETICO'!#REF!</definedName>
    <definedName name="BDI_MATERIAIS">'[1]01_SINTETICO'!#REF!</definedName>
    <definedName name="BuiltIn_Print_Area">"$#REF!.$A$1:$G$32"</definedName>
    <definedName name="BuiltIn_Print_Titles">"$#REF!.$#REF!$#REF!:$#REF!$#REF!"</definedName>
    <definedName name="DSFEW">"$#REF!.$A$1:$N$602"</definedName>
    <definedName name="Excel_BuiltIn_Print_Area_1_1">"$#REF!.$A$1:$N$537"</definedName>
    <definedName name="Excel_BuiltIn_Print_Area_4_1">"$#REF!.$B$2:$J$14"</definedName>
    <definedName name="Excel_BuiltIn_Print_Area_5">"$#REF!.$A$1:$N$529"</definedName>
    <definedName name="Excel_BuiltIn_Print_Area_6_1">"$#REF!.$A$1:$O$531"</definedName>
    <definedName name="Excel_BuiltIn_Print_Titles_2">#N/A</definedName>
    <definedName name="Excel_BuiltIn_Print_Titles_3">"$#REF!.$A$1:$IU$6"</definedName>
    <definedName name="Excel_BuiltIn_Print_Titles_5">"$#REF!.$A$11:$IU$12"</definedName>
    <definedName name="Excel_BuiltIn_Print_Titles_6">"$#REF!.$A$1:$IU$11"</definedName>
    <definedName name="Orç">"'file:///C:/Documents%20and%20Settings/042756881007/Desktop/Or%C3%A7amento%20Licita%C3%A7%C3%A3o%20Buriti%20Alegre%20com%20fontes%20e%20mem%C3%B3rias_V2.xls'#$ORÇAMENTO_Obsoleto.$A$1:$N$539"</definedName>
    <definedName name="_xlnm.Print_Titles" localSheetId="3">Cronograma!$13:$13</definedName>
    <definedName name="_xlnm.Print_Titles" localSheetId="2">'Curva ABC'!$13:$13</definedName>
    <definedName name="_xlnm.Print_Titles" localSheetId="0">'planilha abril 2022'!$13:$14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" i="7" l="1"/>
  <c r="F20" i="7" l="1"/>
  <c r="F28" i="7"/>
  <c r="F36" i="7"/>
  <c r="F44" i="7"/>
  <c r="F16" i="7"/>
  <c r="F22" i="7"/>
  <c r="F46" i="7"/>
  <c r="F21" i="7"/>
  <c r="F29" i="7"/>
  <c r="F37" i="7"/>
  <c r="F45" i="7"/>
  <c r="F17" i="7"/>
  <c r="F30" i="7"/>
  <c r="F38" i="7"/>
  <c r="F14" i="7"/>
  <c r="G14" i="7" s="1"/>
  <c r="G15" i="7" s="1"/>
  <c r="G16" i="7" s="1"/>
  <c r="G17" i="7" s="1"/>
  <c r="F23" i="7"/>
  <c r="F31" i="7"/>
  <c r="F39" i="7"/>
  <c r="F47" i="7"/>
  <c r="F34" i="7"/>
  <c r="F50" i="7"/>
  <c r="F15" i="7"/>
  <c r="F24" i="7"/>
  <c r="F32" i="7"/>
  <c r="F40" i="7"/>
  <c r="F48" i="7"/>
  <c r="F26" i="7"/>
  <c r="F19" i="7"/>
  <c r="F43" i="7"/>
  <c r="F25" i="7"/>
  <c r="F33" i="7"/>
  <c r="F41" i="7"/>
  <c r="F49" i="7"/>
  <c r="F18" i="7"/>
  <c r="F42" i="7"/>
  <c r="F27" i="7"/>
  <c r="F35" i="7"/>
  <c r="C11" i="7"/>
  <c r="G18" i="7" l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I24" i="5"/>
  <c r="H24" i="5"/>
  <c r="G24" i="5"/>
  <c r="I23" i="5"/>
  <c r="H23" i="5"/>
  <c r="G23" i="5"/>
  <c r="I21" i="5"/>
  <c r="H21" i="5"/>
  <c r="G21" i="5"/>
  <c r="I20" i="5"/>
  <c r="H20" i="5"/>
  <c r="J20" i="5" s="1"/>
  <c r="G20" i="5"/>
  <c r="I18" i="5"/>
  <c r="H18" i="5"/>
  <c r="G18" i="5"/>
  <c r="I17" i="5"/>
  <c r="H17" i="5"/>
  <c r="J17" i="5" s="1"/>
  <c r="G17" i="5"/>
  <c r="I59" i="5"/>
  <c r="H59" i="5"/>
  <c r="G59" i="5"/>
  <c r="I58" i="5"/>
  <c r="H58" i="5"/>
  <c r="G58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H52" i="5"/>
  <c r="G52" i="5"/>
  <c r="I51" i="5"/>
  <c r="H51" i="5"/>
  <c r="G51" i="5"/>
  <c r="I50" i="5"/>
  <c r="H50" i="5"/>
  <c r="G50" i="5"/>
  <c r="I49" i="5"/>
  <c r="H49" i="5"/>
  <c r="G49" i="5"/>
  <c r="I48" i="5"/>
  <c r="H48" i="5"/>
  <c r="G48" i="5"/>
  <c r="I47" i="5"/>
  <c r="H47" i="5"/>
  <c r="G47" i="5"/>
  <c r="I46" i="5"/>
  <c r="H46" i="5"/>
  <c r="G46" i="5"/>
  <c r="I45" i="5"/>
  <c r="H45" i="5"/>
  <c r="G45" i="5"/>
  <c r="I44" i="5"/>
  <c r="H44" i="5"/>
  <c r="G44" i="5"/>
  <c r="I43" i="5"/>
  <c r="H43" i="5"/>
  <c r="G43" i="5"/>
  <c r="I42" i="5"/>
  <c r="H42" i="5"/>
  <c r="G42" i="5"/>
  <c r="I41" i="5"/>
  <c r="H41" i="5"/>
  <c r="G41" i="5"/>
  <c r="I40" i="5"/>
  <c r="H40" i="5"/>
  <c r="G40" i="5"/>
  <c r="I39" i="5"/>
  <c r="H39" i="5"/>
  <c r="G39" i="5"/>
  <c r="I38" i="5"/>
  <c r="H38" i="5"/>
  <c r="G38" i="5"/>
  <c r="I37" i="5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0" i="5"/>
  <c r="H30" i="5"/>
  <c r="G30" i="5"/>
  <c r="I29" i="5"/>
  <c r="H29" i="5"/>
  <c r="G29" i="5"/>
  <c r="I28" i="5"/>
  <c r="H28" i="5"/>
  <c r="G28" i="5"/>
  <c r="I27" i="5"/>
  <c r="H27" i="5"/>
  <c r="G27" i="5"/>
  <c r="I65" i="5" l="1"/>
  <c r="I64" i="5"/>
  <c r="I63" i="5"/>
  <c r="J24" i="5"/>
  <c r="J23" i="5"/>
  <c r="J18" i="5"/>
  <c r="J21" i="5"/>
  <c r="J52" i="5"/>
  <c r="J56" i="5"/>
  <c r="J58" i="5"/>
  <c r="J51" i="5"/>
  <c r="J59" i="5"/>
  <c r="J36" i="5"/>
  <c r="J28" i="5"/>
  <c r="J33" i="5"/>
  <c r="J39" i="5"/>
  <c r="J34" i="5"/>
  <c r="J35" i="5"/>
  <c r="J32" i="5"/>
  <c r="J55" i="5"/>
  <c r="J53" i="5"/>
  <c r="J29" i="5"/>
  <c r="J54" i="5"/>
  <c r="J30" i="5"/>
  <c r="J41" i="5"/>
  <c r="J44" i="5"/>
  <c r="J47" i="5"/>
  <c r="J50" i="5"/>
  <c r="I60" i="5"/>
  <c r="M43" i="4" s="1"/>
  <c r="J27" i="5"/>
  <c r="J37" i="5"/>
  <c r="J40" i="5"/>
  <c r="J43" i="5"/>
  <c r="J46" i="5"/>
  <c r="J49" i="5"/>
  <c r="J38" i="5"/>
  <c r="J42" i="5"/>
  <c r="J45" i="5"/>
  <c r="J48" i="5"/>
  <c r="Q33" i="4"/>
  <c r="Q34" i="4"/>
  <c r="Q32" i="4"/>
  <c r="O36" i="4"/>
  <c r="E50" i="4"/>
  <c r="E37" i="4"/>
  <c r="E32" i="4"/>
  <c r="E25" i="4"/>
  <c r="I66" i="5" l="1"/>
  <c r="K50" i="4" s="1"/>
  <c r="J60" i="5"/>
  <c r="M42" i="4" s="1"/>
  <c r="Q35" i="4"/>
  <c r="Q36" i="4" s="1"/>
  <c r="K51" i="4" l="1"/>
  <c r="K52" i="4"/>
  <c r="M44" i="4"/>
  <c r="L52" i="4" l="1"/>
  <c r="L51" i="4"/>
  <c r="L50" i="4"/>
  <c r="L53" i="4" l="1"/>
  <c r="M45" i="4" s="1"/>
  <c r="E43" i="4" l="1"/>
  <c r="E45" i="4" s="1"/>
  <c r="E53" i="4" s="1"/>
  <c r="K14" i="5" l="1"/>
  <c r="K43" i="5" s="1"/>
  <c r="M21" i="5" l="1"/>
  <c r="L52" i="5"/>
  <c r="L17" i="5"/>
  <c r="M34" i="5"/>
  <c r="M56" i="5"/>
  <c r="K52" i="5"/>
  <c r="K59" i="5"/>
  <c r="M58" i="5"/>
  <c r="M59" i="5"/>
  <c r="K40" i="5"/>
  <c r="L33" i="5"/>
  <c r="L44" i="5"/>
  <c r="K18" i="5"/>
  <c r="L23" i="5"/>
  <c r="K21" i="5"/>
  <c r="M37" i="5"/>
  <c r="K39" i="5"/>
  <c r="L43" i="5"/>
  <c r="M36" i="5"/>
  <c r="M40" i="5"/>
  <c r="M51" i="5"/>
  <c r="L47" i="5"/>
  <c r="L41" i="5"/>
  <c r="M39" i="5"/>
  <c r="L30" i="5"/>
  <c r="M54" i="5"/>
  <c r="K41" i="5"/>
  <c r="M46" i="5"/>
  <c r="L20" i="5"/>
  <c r="K49" i="5"/>
  <c r="M23" i="5"/>
  <c r="K53" i="5"/>
  <c r="K48" i="5"/>
  <c r="M45" i="5"/>
  <c r="L56" i="5"/>
  <c r="L53" i="5"/>
  <c r="M17" i="5"/>
  <c r="L45" i="5"/>
  <c r="K24" i="5"/>
  <c r="L27" i="5"/>
  <c r="K37" i="5"/>
  <c r="M38" i="5"/>
  <c r="K55" i="5"/>
  <c r="K33" i="5"/>
  <c r="L38" i="5"/>
  <c r="M44" i="5"/>
  <c r="M47" i="5"/>
  <c r="M43" i="5"/>
  <c r="M32" i="5"/>
  <c r="L59" i="5"/>
  <c r="M53" i="5"/>
  <c r="K46" i="5"/>
  <c r="L55" i="5"/>
  <c r="L51" i="5"/>
  <c r="K58" i="5"/>
  <c r="L37" i="5"/>
  <c r="L40" i="5"/>
  <c r="K23" i="5"/>
  <c r="L39" i="5"/>
  <c r="K35" i="5"/>
  <c r="L36" i="5"/>
  <c r="K45" i="5"/>
  <c r="K30" i="5"/>
  <c r="M29" i="5"/>
  <c r="M42" i="5"/>
  <c r="L48" i="5"/>
  <c r="L46" i="5"/>
  <c r="K56" i="5"/>
  <c r="M49" i="5"/>
  <c r="K50" i="5"/>
  <c r="K42" i="5"/>
  <c r="M50" i="5"/>
  <c r="L29" i="5"/>
  <c r="L50" i="5"/>
  <c r="K28" i="5"/>
  <c r="M55" i="5"/>
  <c r="L28" i="5"/>
  <c r="M20" i="5"/>
  <c r="L34" i="5"/>
  <c r="M28" i="5"/>
  <c r="L24" i="5"/>
  <c r="K17" i="5"/>
  <c r="L42" i="5"/>
  <c r="M24" i="5"/>
  <c r="L58" i="5"/>
  <c r="M52" i="5"/>
  <c r="M30" i="5"/>
  <c r="L21" i="5"/>
  <c r="K36" i="5"/>
  <c r="L35" i="5"/>
  <c r="M48" i="5"/>
  <c r="K29" i="5"/>
  <c r="M33" i="5"/>
  <c r="K34" i="5"/>
  <c r="K54" i="5"/>
  <c r="K27" i="5"/>
  <c r="L54" i="5"/>
  <c r="M27" i="5"/>
  <c r="L32" i="5"/>
  <c r="K51" i="5"/>
  <c r="M18" i="5"/>
  <c r="K20" i="5"/>
  <c r="K47" i="5"/>
  <c r="K38" i="5"/>
  <c r="K32" i="5"/>
  <c r="L18" i="5"/>
  <c r="M41" i="5"/>
  <c r="K44" i="5"/>
  <c r="M35" i="5"/>
  <c r="L49" i="5"/>
  <c r="L64" i="5" l="1"/>
  <c r="L65" i="5"/>
  <c r="L63" i="5"/>
  <c r="C57" i="5"/>
  <c r="C16" i="5"/>
  <c r="C19" i="5"/>
  <c r="C26" i="5"/>
  <c r="C22" i="5"/>
  <c r="K60" i="5"/>
  <c r="C31" i="5"/>
  <c r="M60" i="5"/>
  <c r="C11" i="5" s="1"/>
  <c r="L60" i="5"/>
  <c r="M65" i="5" l="1"/>
  <c r="M64" i="5"/>
  <c r="M63" i="5"/>
  <c r="C15" i="5"/>
  <c r="L66" i="5"/>
  <c r="K63" i="5" s="1"/>
  <c r="C25" i="5"/>
  <c r="K64" i="5" l="1"/>
  <c r="K65" i="5"/>
  <c r="M66" i="5"/>
  <c r="K66" i="5" l="1"/>
</calcChain>
</file>

<file path=xl/sharedStrings.xml><?xml version="1.0" encoding="utf-8"?>
<sst xmlns="http://schemas.openxmlformats.org/spreadsheetml/2006/main" count="400" uniqueCount="206">
  <si>
    <t>PODER JUDICIÁRIO DA UNIÃO</t>
  </si>
  <si>
    <t>TRIBUNAL REGIONAL ELEITORAL DE GOIÁS</t>
  </si>
  <si>
    <t>SECRETARIA DE ADMINISTRAÇÃO E ORÇAMENTO</t>
  </si>
  <si>
    <t>CUSTO TOTAL:</t>
  </si>
  <si>
    <t>BDI</t>
  </si>
  <si>
    <t>TOTAL</t>
  </si>
  <si>
    <t>ITEM</t>
  </si>
  <si>
    <t>ESPECIFICAÇÃO DOS SERVIÇOS</t>
  </si>
  <si>
    <t>Unid</t>
  </si>
  <si>
    <t xml:space="preserve">Qtde </t>
  </si>
  <si>
    <t>Registro de esfera PVC 40mm</t>
  </si>
  <si>
    <t>União soldável PVC 40mm</t>
  </si>
  <si>
    <t>Joelho 90°</t>
  </si>
  <si>
    <t>Joelho 45°</t>
  </si>
  <si>
    <t>Registro de esfera 60mm</t>
  </si>
  <si>
    <t>Tubulação PVC 60mm</t>
  </si>
  <si>
    <t>Tubulação PVC 40mm</t>
  </si>
  <si>
    <t>Tubulação PVC 75mm</t>
  </si>
  <si>
    <t>Tubo PVC 25mm</t>
  </si>
  <si>
    <t>União soldável 25mm</t>
  </si>
  <si>
    <t>Joelho PVC 90° 25mm</t>
  </si>
  <si>
    <t>Joelho PVC 45° 25mm</t>
  </si>
  <si>
    <t>m</t>
  </si>
  <si>
    <t xml:space="preserve">un </t>
  </si>
  <si>
    <t>Adaptador soldável curto com bolsa e rosca 25mm</t>
  </si>
  <si>
    <t>Adaptador soldável curto com bolsa e rosca 40mm</t>
  </si>
  <si>
    <t>Adaptador soldável curto com bolsa e rosca 60mm</t>
  </si>
  <si>
    <t>Joelho 90° 40mm</t>
  </si>
  <si>
    <t>Joelho 45° 40mm</t>
  </si>
  <si>
    <t>Joelho 90° 60mm</t>
  </si>
  <si>
    <t>Joelho 45° 60mm</t>
  </si>
  <si>
    <t>Adaptador soldável curto com bolsa e rosca 75mm</t>
  </si>
  <si>
    <t>União soldável PVC 60mm</t>
  </si>
  <si>
    <t>União soldável PVC 75mm</t>
  </si>
  <si>
    <t>Registro de gaveta metálico 75mm</t>
  </si>
  <si>
    <t>Adaptador soldável com flanges livres  40mm</t>
  </si>
  <si>
    <t>Adaptador soldável com flanges livres 25mm</t>
  </si>
  <si>
    <t>Ligação</t>
  </si>
  <si>
    <t>2.1.1</t>
  </si>
  <si>
    <t>2.1.2</t>
  </si>
  <si>
    <t>2.2.1</t>
  </si>
  <si>
    <t>2.2.2</t>
  </si>
  <si>
    <t>2.2.6</t>
  </si>
  <si>
    <t>2.2.3</t>
  </si>
  <si>
    <t>2.2.7</t>
  </si>
  <si>
    <t>2.1.3</t>
  </si>
  <si>
    <t>2.1.4</t>
  </si>
  <si>
    <t>2.2.4</t>
  </si>
  <si>
    <t>2.2.5</t>
  </si>
  <si>
    <t>Gasolina</t>
  </si>
  <si>
    <t>h</t>
  </si>
  <si>
    <t>Motorista de veículo leve com encargos complementares</t>
  </si>
  <si>
    <t>Encanador com encargos complementares</t>
  </si>
  <si>
    <t>Ajudante de encanador com encargos complementares</t>
  </si>
  <si>
    <t>l</t>
  </si>
  <si>
    <t>un</t>
  </si>
  <si>
    <t>Alimentação (refeição)</t>
  </si>
  <si>
    <t>Mobilização de pessoal e mão de obra</t>
  </si>
  <si>
    <t>Materiais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</si>
  <si>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</si>
  <si>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</si>
  <si>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</si>
  <si>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</si>
  <si>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</si>
  <si>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</si>
  <si>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</si>
  <si>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</si>
  <si>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</si>
  <si>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</si>
  <si>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</si>
  <si>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</si>
  <si>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</si>
  <si>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</si>
  <si>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</si>
  <si>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</si>
  <si>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</si>
  <si>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</si>
  <si>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Total</t>
  </si>
  <si>
    <t>Material/ Outros</t>
  </si>
  <si>
    <t>Mão de obra</t>
  </si>
  <si>
    <t>Valor unitário (R$)</t>
  </si>
  <si>
    <t>Valor parcial (R$)</t>
  </si>
  <si>
    <t>Preço</t>
  </si>
  <si>
    <t xml:space="preserve">total M.O.  (R$) </t>
  </si>
  <si>
    <t>total (R$)</t>
  </si>
  <si>
    <t>COORDENADORIA DE ENGENHARIA E INFRAESTRUTURA</t>
  </si>
  <si>
    <t>SEÇÃO DE MANUTENÇÃO PREDIAL E SISTEMAS ELÉTRICOS</t>
  </si>
  <si>
    <t xml:space="preserve">PRAZO: </t>
  </si>
  <si>
    <t>30 dias corridos</t>
  </si>
  <si>
    <t>Eng. Civil Marcos Paulo Barbosa</t>
  </si>
  <si>
    <t>Analista Judiciário - Esp. Eng. Civil</t>
  </si>
  <si>
    <t>CREA 10148/D-GO</t>
  </si>
  <si>
    <t>Estadia incluso café da manhã</t>
  </si>
  <si>
    <t>DEMONSTRATIVO DO B.D.I.</t>
  </si>
  <si>
    <t>DISCRIMINAÇÃO</t>
  </si>
  <si>
    <t xml:space="preserve">    % INCIDENTE</t>
  </si>
  <si>
    <t>1</t>
  </si>
  <si>
    <t>ADMINISTRACAO CENTRAL  (AC)</t>
  </si>
  <si>
    <t>1.1</t>
  </si>
  <si>
    <t>FOLHA DE PAGAMENTO E ENCARGOS SOCIAIS</t>
  </si>
  <si>
    <t>1.1.1</t>
  </si>
  <si>
    <t>Diretoria incl. secretarias</t>
  </si>
  <si>
    <t>1.1.2</t>
  </si>
  <si>
    <t>Depto. de Suprimentos e Compras</t>
  </si>
  <si>
    <t>1.1.3</t>
  </si>
  <si>
    <t>Depto. Finan. incl. tesouraria/contabilidade</t>
  </si>
  <si>
    <t>1.1.4</t>
  </si>
  <si>
    <t>Depto. Juridico</t>
  </si>
  <si>
    <t>1.1.5</t>
  </si>
  <si>
    <t>Depto. Planejamento e Orcamento</t>
  </si>
  <si>
    <t>1.1.6</t>
  </si>
  <si>
    <t>Depto. Administrativo</t>
  </si>
  <si>
    <t>1.2</t>
  </si>
  <si>
    <t>INSTALACOES E DESPESAS DIVERSAS</t>
  </si>
  <si>
    <t>1.2.1</t>
  </si>
  <si>
    <t>Taxa de condominio do predio do escritorio</t>
  </si>
  <si>
    <t>1.2.2</t>
  </si>
  <si>
    <t>Seguro do escritorio do deposito</t>
  </si>
  <si>
    <t>1.2.3</t>
  </si>
  <si>
    <t>Moveis e Utensilios</t>
  </si>
  <si>
    <t>1.2.4</t>
  </si>
  <si>
    <t>Taxas e licencas de funcionamento</t>
  </si>
  <si>
    <t>1.2.5</t>
  </si>
  <si>
    <t>Material de consumo (Escrit./limpeza/higiene)</t>
  </si>
  <si>
    <t>1.2.6</t>
  </si>
  <si>
    <t>Consumo de energia</t>
  </si>
  <si>
    <t>1.2.7</t>
  </si>
  <si>
    <t>Despesas com telefone</t>
  </si>
  <si>
    <t>SUB-TOTAL  (AC) ......................................</t>
  </si>
  <si>
    <t>DESPESAS DIVERSAS</t>
  </si>
  <si>
    <t>2.1</t>
  </si>
  <si>
    <t>Riscos e Imprevistos ( R )</t>
  </si>
  <si>
    <t>2.2</t>
  </si>
  <si>
    <t>Garantia de obra (G)</t>
  </si>
  <si>
    <t>2.3</t>
  </si>
  <si>
    <t>Seguros (S)</t>
  </si>
  <si>
    <t>SUB-TOTAL......................................</t>
  </si>
  <si>
    <t>DESPESAS FINANCEIRAS  (DF)</t>
  </si>
  <si>
    <t>3.1</t>
  </si>
  <si>
    <t>IMPOSTOS E TAXAS  (I)</t>
  </si>
  <si>
    <t>4.1</t>
  </si>
  <si>
    <t>PIS</t>
  </si>
  <si>
    <t>CÁLCULO ISS</t>
  </si>
  <si>
    <t>4.2</t>
  </si>
  <si>
    <t>COFINS</t>
  </si>
  <si>
    <t>VALOR TOTAL OBRA SEM BDI</t>
  </si>
  <si>
    <t>4.3</t>
  </si>
  <si>
    <t>Imposto sobre serviços - ISS</t>
  </si>
  <si>
    <t>VALOR TOTAL MÃO DE OBRA SEM BDI</t>
  </si>
  <si>
    <t>4.4</t>
  </si>
  <si>
    <t>CPRB (conf. Acórdão TCU nº 2293/2013-Plenário)</t>
  </si>
  <si>
    <t>PERCENTUAL DE MÃO DE OBRA:</t>
  </si>
  <si>
    <t>SUB-TOTAL  (I) ......................................</t>
  </si>
  <si>
    <t>LUCRO OU BONIFICACAO   (L)</t>
  </si>
  <si>
    <t>5.1</t>
  </si>
  <si>
    <t>Remuneração bruta do construtor</t>
  </si>
  <si>
    <t>TOTAL DO BDI (BONIFICACÕES E DESPESAS INDIRETAS)</t>
  </si>
  <si>
    <t>Resumo por cidade</t>
  </si>
  <si>
    <t>Uruaçu</t>
  </si>
  <si>
    <t>Campos Belos</t>
  </si>
  <si>
    <t>2.2.26</t>
  </si>
  <si>
    <t>2.2.27</t>
  </si>
  <si>
    <t>M.O.</t>
  </si>
  <si>
    <t>% M.O.</t>
  </si>
  <si>
    <t>ISS CAMPOS BELOS</t>
  </si>
  <si>
    <t>ISS URUAÇU</t>
  </si>
  <si>
    <t>PERCENTUAL</t>
  </si>
  <si>
    <t>MÉDIA PONDERADA</t>
  </si>
  <si>
    <t>Reservatório metálico tipo taça, coluna seca, 3000 litros, conforme caracterização do termo de referência, incluindo retirada do reservatório existente, adaptação do encaixe da base e instalação do novo reservatório.</t>
  </si>
  <si>
    <t>Reservatórios</t>
  </si>
  <si>
    <t>CHP</t>
  </si>
  <si>
    <t>Transporte e instalação do reservatório novo até a cidade de Uruaçu e retirada e transporte do reservatório antigo até o descarte mais próximo ou em Goiânia com caminhão munck, incluindo o serviço do munck - Guindauto hidráulico, cap. máx.de carga 6200kg, momento máximo de carga 11,7 tm, alcance máximo horizontal 9,70m, inclusive caminhão toco PBT 16t, pot. 189CV - distância 300km</t>
  </si>
  <si>
    <t>1.3</t>
  </si>
  <si>
    <t>1.3.1</t>
  </si>
  <si>
    <t>1.3.4</t>
  </si>
  <si>
    <t xml:space="preserve">PERCENTUAL DE ISS ( ALIQ. PONDERADA X  PERC. DE M.O. ) </t>
  </si>
  <si>
    <t>M.O. S/ BDI</t>
  </si>
  <si>
    <t>PLANILHA ORÇAMENTÁRIA</t>
  </si>
  <si>
    <t>CURVA ABC DE SERVIÇOS</t>
  </si>
  <si>
    <t>Eng. Civil Alano Rodrigo Leal</t>
  </si>
  <si>
    <t>CREA 13430/D-GO</t>
  </si>
  <si>
    <t>Despesas financeiras</t>
  </si>
  <si>
    <t>Declaramos, em relação à planilha orçamentária apresentada, haver compatibilidade entre quantitativos e custos constantes na referida planilha com os quantitativos do serviço a ser executado e os custos do SINAPI ou, em não havendo no SINAPI, com a realidade de mercado obtida por perquisa de preços.</t>
  </si>
  <si>
    <t>SUBSTITUIÇÃO DE RESERVATÓRIOS METÁLICOS EM URUAÇU, CAMPOS BELOS E LUZIÂNIA</t>
  </si>
  <si>
    <t>Luziânia</t>
  </si>
  <si>
    <t>ISS LUZIÂNIA</t>
  </si>
  <si>
    <t>Goiânia, 13 de abril de 2022.</t>
  </si>
  <si>
    <t>Transporte e instalação do reservatório novo até a cidade de Campos Belos e retirada e transporte do reservatório antigo até o descarte mais próximo ou em Goiânia com caminhão munck, incluindo o serviço do munck - Guindauto hidráulico, cap. máx.de carga 6200kg, momento máximo de carga 11,7 tm, alcance máximo horizontal 9,70m, inclusive caminhão toco PBT 16t, pot. 189CV - distância 620km</t>
  </si>
  <si>
    <t>Transporte e instalação do reservatório novo até a cidade de Luziânia e retirada e transporte do reservatório antigo até o descarte mais próximo ou em Goiânia com caminhão munck, incluindo o serviço do munck - Guindauto hidráulico, cap. máx.de carga 6200kg, momento máximo de carga 11,7 tm, alcance máximo horizontal 9,70m, inclusive caminhão toco PBT 16t, pot. 189CV - distância 210km</t>
  </si>
  <si>
    <t>Participação</t>
  </si>
  <si>
    <t>Acumulado</t>
  </si>
  <si>
    <t>Analista Judiciário</t>
  </si>
  <si>
    <t>TOTAL (R$)</t>
  </si>
  <si>
    <t>INSTALAÇÃO RESERVATÓRIOS METÁLICOS URUAÇU, CAMPOS BELOS E LUZIÂNIA</t>
  </si>
  <si>
    <t>CRONOGRAMA FÍSICO-FINANCEIRO</t>
  </si>
  <si>
    <t xml:space="preserve">PRAZO DE EXECUÇÃO DO SERVIÇO: </t>
  </si>
  <si>
    <t>PARCELA</t>
  </si>
  <si>
    <t>REQUISITO/EXECUÇÃO FÍSICA</t>
  </si>
  <si>
    <t>PRAZO FINAL</t>
  </si>
  <si>
    <t>VALOR A SER PAGO</t>
  </si>
  <si>
    <t>Instalação e ligação dos três reservatórios e entrega dos reservatórios antigos nos depósitos de reciclagem - Emissão Termo de Recebimento Provisório</t>
  </si>
  <si>
    <t>30 dias</t>
  </si>
  <si>
    <t>Emissão do Termo de Recebimento Definitivo</t>
  </si>
  <si>
    <t>51 dias</t>
  </si>
  <si>
    <t>1ª PARCELA</t>
  </si>
  <si>
    <t>2ª PARCELA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</si>
</sst>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-416]\ #,##0.00;[Red]\-[$R$-416]\ #,##0.00"/>
    <numFmt numFmtId="165" formatCode="_-* #,##0.00_-;\-* #,##0.00_-;_-* \-??_-;_-@_-"/>
    <numFmt numFmtId="166" formatCode="0.0000%"/>
    <numFmt numFmtId="167" formatCode="0.00000"/>
  </numFmts>
  <fonts count="2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u/>
      <sz val="12"/>
      <name val="Arial"/>
      <family val="2"/>
    </font>
    <font>
      <b/>
      <sz val="8"/>
      <color indexed="8"/>
      <name val="Arial"/>
      <family val="2"/>
    </font>
    <font>
      <b/>
      <u/>
      <sz val="11"/>
      <name val="Arial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8" fillId="0" borderId="0" applyFont="0" applyFill="0" applyBorder="0" applyAlignment="0" applyProtection="0"/>
    <xf numFmtId="165" fontId="4" fillId="0" borderId="0" applyFill="0" applyBorder="0" applyAlignment="0" applyProtection="0"/>
    <xf numFmtId="0" fontId="4" fillId="0" borderId="0"/>
    <xf numFmtId="0" fontId="4" fillId="0" borderId="0"/>
    <xf numFmtId="9" fontId="8" fillId="0" borderId="0" applyFont="0" applyFill="0" applyBorder="0" applyAlignment="0" applyProtection="0"/>
  </cellStyleXfs>
  <cellXfs count="198">
    <xf numFmtId="0" fontId="0" fillId="0" borderId="0" xfId="0"/>
    <xf numFmtId="2" fontId="1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vertical="justify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justify" wrapText="1"/>
      <protection locked="0"/>
    </xf>
    <xf numFmtId="0" fontId="6" fillId="0" borderId="0" xfId="0" applyFont="1" applyAlignment="1" applyProtection="1">
      <alignment horizontal="center"/>
      <protection locked="0"/>
    </xf>
    <xf numFmtId="10" fontId="5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2" fontId="4" fillId="2" borderId="0" xfId="0" applyNumberFormat="1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vertical="justify" wrapText="1"/>
      <protection locked="0"/>
    </xf>
    <xf numFmtId="0" fontId="0" fillId="2" borderId="0" xfId="0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2" fontId="4" fillId="0" borderId="2" xfId="0" applyNumberFormat="1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vertical="justify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5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164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0" fillId="2" borderId="0" xfId="0" applyFill="1" applyAlignment="1" applyProtection="1">
      <alignment horizontal="right"/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3" borderId="0" xfId="0" applyFill="1"/>
    <xf numFmtId="0" fontId="10" fillId="4" borderId="0" xfId="0" applyFont="1" applyFill="1" applyAlignment="1">
      <alignment vertical="center" wrapText="1"/>
    </xf>
    <xf numFmtId="0" fontId="9" fillId="5" borderId="0" xfId="0" applyFont="1" applyFill="1" applyAlignment="1">
      <alignment vertical="center" wrapText="1"/>
    </xf>
    <xf numFmtId="0" fontId="5" fillId="5" borderId="0" xfId="0" applyFont="1" applyFill="1" applyProtection="1"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2" fontId="4" fillId="2" borderId="0" xfId="0" applyNumberFormat="1" applyFont="1" applyFill="1" applyAlignment="1" applyProtection="1">
      <alignment horizontal="center"/>
      <protection locked="0"/>
    </xf>
    <xf numFmtId="2" fontId="4" fillId="0" borderId="2" xfId="0" applyNumberFormat="1" applyFont="1" applyBorder="1" applyAlignment="1" applyProtection="1">
      <alignment horizontal="center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vertical="center" wrapText="1"/>
    </xf>
    <xf numFmtId="2" fontId="12" fillId="4" borderId="2" xfId="0" applyNumberFormat="1" applyFont="1" applyFill="1" applyBorder="1" applyAlignment="1">
      <alignment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4" fontId="12" fillId="5" borderId="2" xfId="0" applyNumberFormat="1" applyFont="1" applyFill="1" applyBorder="1" applyAlignment="1">
      <alignment vertical="center" wrapText="1"/>
    </xf>
    <xf numFmtId="2" fontId="12" fillId="5" borderId="2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vertical="center" wrapText="1"/>
    </xf>
    <xf numFmtId="0" fontId="12" fillId="2" borderId="0" xfId="0" applyFont="1" applyFill="1" applyAlignment="1" applyProtection="1">
      <alignment vertical="justify" wrapText="1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right"/>
      <protection locked="0"/>
    </xf>
    <xf numFmtId="0" fontId="12" fillId="2" borderId="0" xfId="0" applyFont="1" applyFill="1" applyProtection="1">
      <protection locked="0"/>
    </xf>
    <xf numFmtId="0" fontId="12" fillId="0" borderId="4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left" vertical="center" wrapText="1"/>
    </xf>
    <xf numFmtId="4" fontId="4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12" fillId="3" borderId="6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2" fontId="12" fillId="3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right" vertical="center" wrapText="1"/>
    </xf>
    <xf numFmtId="4" fontId="12" fillId="3" borderId="7" xfId="0" applyNumberFormat="1" applyFont="1" applyFill="1" applyBorder="1" applyAlignment="1">
      <alignment vertical="center" wrapText="1"/>
    </xf>
    <xf numFmtId="3" fontId="6" fillId="3" borderId="8" xfId="0" applyNumberFormat="1" applyFont="1" applyFill="1" applyBorder="1" applyAlignment="1">
      <alignment horizontal="left"/>
    </xf>
    <xf numFmtId="0" fontId="5" fillId="3" borderId="9" xfId="0" applyFont="1" applyFill="1" applyBorder="1" applyAlignment="1">
      <alignment vertical="justify" wrapText="1"/>
    </xf>
    <xf numFmtId="0" fontId="7" fillId="3" borderId="9" xfId="0" applyFont="1" applyFill="1" applyBorder="1" applyAlignment="1">
      <alignment horizontal="center"/>
    </xf>
    <xf numFmtId="2" fontId="7" fillId="3" borderId="9" xfId="0" applyNumberFormat="1" applyFont="1" applyFill="1" applyBorder="1" applyAlignment="1">
      <alignment horizontal="center"/>
    </xf>
    <xf numFmtId="4" fontId="7" fillId="3" borderId="10" xfId="0" applyNumberFormat="1" applyFont="1" applyFill="1" applyBorder="1" applyAlignment="1" applyProtection="1">
      <alignment horizontal="right"/>
      <protection locked="0"/>
    </xf>
    <xf numFmtId="2" fontId="7" fillId="3" borderId="11" xfId="0" applyNumberFormat="1" applyFont="1" applyFill="1" applyBorder="1" applyAlignment="1">
      <alignment horizontal="center"/>
    </xf>
    <xf numFmtId="2" fontId="7" fillId="3" borderId="12" xfId="0" applyNumberFormat="1" applyFont="1" applyFill="1" applyBorder="1" applyAlignment="1">
      <alignment horizontal="center"/>
    </xf>
    <xf numFmtId="2" fontId="7" fillId="3" borderId="10" xfId="0" applyNumberFormat="1" applyFont="1" applyFill="1" applyBorder="1" applyAlignment="1">
      <alignment horizontal="center"/>
    </xf>
    <xf numFmtId="4" fontId="7" fillId="3" borderId="9" xfId="0" applyNumberFormat="1" applyFont="1" applyFill="1" applyBorder="1" applyAlignment="1">
      <alignment horizontal="center"/>
    </xf>
    <xf numFmtId="165" fontId="7" fillId="3" borderId="13" xfId="2" applyFont="1" applyFill="1" applyBorder="1" applyAlignment="1" applyProtection="1">
      <alignment horizontal="center" vertical="center" wrapText="1"/>
    </xf>
    <xf numFmtId="1" fontId="7" fillId="3" borderId="14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5" fontId="7" fillId="3" borderId="15" xfId="2" applyFont="1" applyFill="1" applyBorder="1" applyAlignment="1" applyProtection="1">
      <alignment horizontal="center" vertical="center" wrapText="1"/>
    </xf>
    <xf numFmtId="10" fontId="7" fillId="3" borderId="15" xfId="2" applyNumberFormat="1" applyFont="1" applyFill="1" applyBorder="1" applyAlignment="1" applyProtection="1">
      <alignment horizontal="center" vertical="center" wrapText="1"/>
    </xf>
    <xf numFmtId="4" fontId="13" fillId="3" borderId="7" xfId="0" applyNumberFormat="1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0" fontId="4" fillId="0" borderId="0" xfId="3"/>
    <xf numFmtId="0" fontId="16" fillId="0" borderId="0" xfId="3" applyFont="1" applyAlignment="1">
      <alignment horizontal="center" vertical="center"/>
    </xf>
    <xf numFmtId="0" fontId="4" fillId="0" borderId="16" xfId="3" applyBorder="1" applyAlignment="1">
      <alignment vertical="center"/>
    </xf>
    <xf numFmtId="0" fontId="4" fillId="0" borderId="17" xfId="3" applyBorder="1" applyAlignment="1">
      <alignment horizontal="left" vertical="center"/>
    </xf>
    <xf numFmtId="0" fontId="6" fillId="0" borderId="18" xfId="3" applyFont="1" applyBorder="1" applyAlignment="1">
      <alignment horizontal="left" vertical="center"/>
    </xf>
    <xf numFmtId="10" fontId="4" fillId="0" borderId="18" xfId="3" applyNumberFormat="1" applyBorder="1" applyAlignment="1">
      <alignment vertical="center"/>
    </xf>
    <xf numFmtId="0" fontId="4" fillId="0" borderId="18" xfId="3" applyBorder="1" applyAlignment="1">
      <alignment vertical="center"/>
    </xf>
    <xf numFmtId="0" fontId="4" fillId="0" borderId="18" xfId="3" applyBorder="1" applyAlignment="1">
      <alignment horizontal="left" vertical="center"/>
    </xf>
    <xf numFmtId="166" fontId="4" fillId="0" borderId="18" xfId="3" applyNumberFormat="1" applyBorder="1" applyAlignment="1">
      <alignment vertical="center"/>
    </xf>
    <xf numFmtId="166" fontId="6" fillId="0" borderId="18" xfId="3" applyNumberFormat="1" applyFont="1" applyBorder="1" applyAlignment="1">
      <alignment vertical="center"/>
    </xf>
    <xf numFmtId="0" fontId="4" fillId="0" borderId="19" xfId="3" applyBorder="1"/>
    <xf numFmtId="0" fontId="4" fillId="0" borderId="20" xfId="3" applyBorder="1"/>
    <xf numFmtId="0" fontId="4" fillId="0" borderId="21" xfId="3" applyBorder="1"/>
    <xf numFmtId="0" fontId="6" fillId="0" borderId="22" xfId="3" applyFont="1" applyBorder="1"/>
    <xf numFmtId="0" fontId="4" fillId="0" borderId="23" xfId="3" applyBorder="1"/>
    <xf numFmtId="0" fontId="4" fillId="0" borderId="22" xfId="3" applyBorder="1"/>
    <xf numFmtId="4" fontId="4" fillId="0" borderId="23" xfId="4" applyNumberFormat="1" applyBorder="1"/>
    <xf numFmtId="0" fontId="4" fillId="0" borderId="18" xfId="3" applyBorder="1" applyAlignment="1">
      <alignment horizontal="left" vertical="center" wrapText="1"/>
    </xf>
    <xf numFmtId="166" fontId="4" fillId="0" borderId="23" xfId="3" applyNumberFormat="1" applyBorder="1"/>
    <xf numFmtId="0" fontId="4" fillId="0" borderId="24" xfId="3" applyBorder="1"/>
    <xf numFmtId="0" fontId="4" fillId="0" borderId="25" xfId="3" applyBorder="1"/>
    <xf numFmtId="0" fontId="4" fillId="0" borderId="26" xfId="3" applyBorder="1"/>
    <xf numFmtId="0" fontId="4" fillId="0" borderId="27" xfId="3" applyBorder="1" applyAlignment="1">
      <alignment vertical="center"/>
    </xf>
    <xf numFmtId="0" fontId="4" fillId="0" borderId="28" xfId="3" applyBorder="1" applyAlignment="1">
      <alignment horizontal="left" vertical="center"/>
    </xf>
    <xf numFmtId="0" fontId="4" fillId="0" borderId="28" xfId="3" applyBorder="1" applyAlignment="1">
      <alignment vertical="center"/>
    </xf>
    <xf numFmtId="10" fontId="4" fillId="0" borderId="29" xfId="3" applyNumberFormat="1" applyBorder="1" applyAlignment="1">
      <alignment vertical="center"/>
    </xf>
    <xf numFmtId="0" fontId="4" fillId="0" borderId="0" xfId="3" applyAlignment="1">
      <alignment vertical="center"/>
    </xf>
    <xf numFmtId="0" fontId="4" fillId="0" borderId="0" xfId="3" applyAlignment="1">
      <alignment horizontal="left" vertical="center"/>
    </xf>
    <xf numFmtId="10" fontId="4" fillId="0" borderId="0" xfId="3" applyNumberFormat="1" applyAlignment="1">
      <alignment vertical="center"/>
    </xf>
    <xf numFmtId="10" fontId="5" fillId="7" borderId="1" xfId="3" applyNumberFormat="1" applyFont="1" applyFill="1" applyBorder="1" applyAlignment="1">
      <alignment vertical="center"/>
    </xf>
    <xf numFmtId="10" fontId="4" fillId="0" borderId="0" xfId="3" applyNumberFormat="1"/>
    <xf numFmtId="0" fontId="6" fillId="0" borderId="0" xfId="3" applyFont="1" applyAlignment="1">
      <alignment horizontal="left"/>
    </xf>
    <xf numFmtId="0" fontId="4" fillId="0" borderId="0" xfId="3" applyAlignment="1">
      <alignment horizontal="right"/>
    </xf>
    <xf numFmtId="0" fontId="4" fillId="0" borderId="0" xfId="3" applyAlignment="1">
      <alignment horizontal="left"/>
    </xf>
    <xf numFmtId="4" fontId="12" fillId="2" borderId="30" xfId="0" applyNumberFormat="1" applyFont="1" applyFill="1" applyBorder="1" applyProtection="1">
      <protection locked="0"/>
    </xf>
    <xf numFmtId="0" fontId="12" fillId="2" borderId="31" xfId="0" applyFont="1" applyFill="1" applyBorder="1" applyAlignment="1" applyProtection="1">
      <alignment vertical="justify" wrapText="1"/>
      <protection locked="0"/>
    </xf>
    <xf numFmtId="0" fontId="12" fillId="2" borderId="32" xfId="0" applyFont="1" applyFill="1" applyBorder="1" applyAlignment="1" applyProtection="1">
      <alignment horizontal="center"/>
      <protection locked="0"/>
    </xf>
    <xf numFmtId="0" fontId="12" fillId="2" borderId="32" xfId="0" applyFont="1" applyFill="1" applyBorder="1" applyAlignment="1" applyProtection="1">
      <alignment horizontal="right"/>
      <protection locked="0"/>
    </xf>
    <xf numFmtId="0" fontId="12" fillId="2" borderId="33" xfId="0" applyFont="1" applyFill="1" applyBorder="1" applyProtection="1">
      <protection locked="0"/>
    </xf>
    <xf numFmtId="0" fontId="12" fillId="2" borderId="0" xfId="0" applyFont="1" applyFill="1" applyAlignment="1" applyProtection="1">
      <alignment horizontal="right" vertical="justify" wrapText="1"/>
      <protection locked="0"/>
    </xf>
    <xf numFmtId="0" fontId="4" fillId="0" borderId="0" xfId="3" applyBorder="1"/>
    <xf numFmtId="0" fontId="12" fillId="5" borderId="5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4" fontId="12" fillId="5" borderId="3" xfId="0" applyNumberFormat="1" applyFont="1" applyFill="1" applyBorder="1" applyAlignment="1">
      <alignment vertical="center" wrapText="1"/>
    </xf>
    <xf numFmtId="2" fontId="12" fillId="5" borderId="3" xfId="0" applyNumberFormat="1" applyFont="1" applyFill="1" applyBorder="1" applyAlignment="1">
      <alignment vertical="center" wrapText="1"/>
    </xf>
    <xf numFmtId="0" fontId="13" fillId="2" borderId="31" xfId="0" applyFont="1" applyFill="1" applyBorder="1" applyAlignment="1" applyProtection="1">
      <alignment vertical="justify" wrapText="1"/>
      <protection locked="0"/>
    </xf>
    <xf numFmtId="0" fontId="13" fillId="2" borderId="33" xfId="0" applyFont="1" applyFill="1" applyBorder="1" applyProtection="1">
      <protection locked="0"/>
    </xf>
    <xf numFmtId="0" fontId="13" fillId="2" borderId="30" xfId="0" applyFont="1" applyFill="1" applyBorder="1" applyAlignment="1" applyProtection="1">
      <alignment horizontal="center"/>
      <protection locked="0"/>
    </xf>
    <xf numFmtId="0" fontId="14" fillId="2" borderId="30" xfId="0" applyFont="1" applyFill="1" applyBorder="1" applyAlignment="1" applyProtection="1">
      <alignment horizontal="center"/>
      <protection locked="0"/>
    </xf>
    <xf numFmtId="0" fontId="10" fillId="5" borderId="0" xfId="0" applyFont="1" applyFill="1" applyAlignment="1">
      <alignment vertical="center" wrapText="1"/>
    </xf>
    <xf numFmtId="4" fontId="13" fillId="4" borderId="2" xfId="0" applyNumberFormat="1" applyFont="1" applyFill="1" applyBorder="1" applyAlignment="1">
      <alignment vertical="center" wrapText="1"/>
    </xf>
    <xf numFmtId="0" fontId="17" fillId="4" borderId="0" xfId="0" applyFont="1" applyFill="1" applyAlignment="1">
      <alignment vertical="center" wrapText="1"/>
    </xf>
    <xf numFmtId="4" fontId="10" fillId="0" borderId="0" xfId="0" applyNumberFormat="1" applyFont="1" applyFill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12" fillId="5" borderId="3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Alignment="1" applyProtection="1">
      <alignment horizontal="center"/>
      <protection locked="0"/>
    </xf>
    <xf numFmtId="0" fontId="18" fillId="0" borderId="0" xfId="3" applyFont="1" applyAlignment="1">
      <alignment horizontal="center" vertical="center"/>
    </xf>
    <xf numFmtId="2" fontId="5" fillId="0" borderId="0" xfId="0" applyNumberFormat="1" applyFont="1" applyAlignment="1" applyProtection="1">
      <alignment horizontal="right"/>
      <protection locked="0"/>
    </xf>
    <xf numFmtId="0" fontId="12" fillId="8" borderId="2" xfId="0" applyFont="1" applyFill="1" applyBorder="1" applyAlignment="1">
      <alignment vertical="center" wrapText="1"/>
    </xf>
    <xf numFmtId="164" fontId="19" fillId="0" borderId="0" xfId="0" applyNumberFormat="1" applyFont="1" applyAlignment="1" applyProtection="1">
      <alignment horizontal="center"/>
      <protection locked="0"/>
    </xf>
    <xf numFmtId="167" fontId="4" fillId="0" borderId="0" xfId="3" applyNumberFormat="1"/>
    <xf numFmtId="2" fontId="4" fillId="0" borderId="0" xfId="0" applyNumberFormat="1" applyFont="1" applyBorder="1" applyAlignment="1" applyProtection="1">
      <alignment horizontal="center"/>
      <protection locked="0"/>
    </xf>
    <xf numFmtId="1" fontId="7" fillId="3" borderId="34" xfId="0" applyNumberFormat="1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165" fontId="7" fillId="3" borderId="34" xfId="2" applyFont="1" applyFill="1" applyBorder="1" applyAlignment="1" applyProtection="1">
      <alignment horizontal="center" vertical="center" wrapText="1"/>
    </xf>
    <xf numFmtId="1" fontId="7" fillId="3" borderId="34" xfId="1" applyNumberFormat="1" applyFont="1" applyFill="1" applyBorder="1" applyAlignment="1" applyProtection="1">
      <alignment horizontal="center" vertical="center" wrapText="1"/>
    </xf>
    <xf numFmtId="3" fontId="7" fillId="3" borderId="34" xfId="0" applyNumberFormat="1" applyFont="1" applyFill="1" applyBorder="1" applyAlignment="1">
      <alignment horizontal="center"/>
    </xf>
    <xf numFmtId="0" fontId="12" fillId="0" borderId="34" xfId="0" applyFont="1" applyFill="1" applyBorder="1" applyAlignment="1">
      <alignment horizontal="left" vertical="center" wrapText="1"/>
    </xf>
    <xf numFmtId="0" fontId="12" fillId="0" borderId="34" xfId="0" applyFont="1" applyFill="1" applyBorder="1" applyAlignment="1">
      <alignment vertical="center" wrapText="1"/>
    </xf>
    <xf numFmtId="0" fontId="12" fillId="0" borderId="34" xfId="0" applyFont="1" applyFill="1" applyBorder="1" applyAlignment="1">
      <alignment horizontal="center" vertical="center" wrapText="1"/>
    </xf>
    <xf numFmtId="2" fontId="12" fillId="0" borderId="34" xfId="0" applyNumberFormat="1" applyFont="1" applyFill="1" applyBorder="1" applyAlignment="1">
      <alignment horizontal="center" vertical="center" wrapText="1"/>
    </xf>
    <xf numFmtId="4" fontId="12" fillId="0" borderId="34" xfId="0" applyNumberFormat="1" applyFont="1" applyFill="1" applyBorder="1" applyAlignment="1">
      <alignment vertical="center" wrapText="1"/>
    </xf>
    <xf numFmtId="10" fontId="12" fillId="0" borderId="34" xfId="5" applyNumberFormat="1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vertical="center" wrapText="1"/>
    </xf>
    <xf numFmtId="2" fontId="12" fillId="0" borderId="34" xfId="0" applyNumberFormat="1" applyFont="1" applyFill="1" applyBorder="1" applyAlignment="1">
      <alignment vertical="center" wrapText="1"/>
    </xf>
    <xf numFmtId="0" fontId="12" fillId="3" borderId="34" xfId="0" applyFont="1" applyFill="1" applyBorder="1" applyAlignment="1">
      <alignment vertical="center" wrapText="1"/>
    </xf>
    <xf numFmtId="0" fontId="13" fillId="3" borderId="34" xfId="0" applyFont="1" applyFill="1" applyBorder="1" applyAlignment="1">
      <alignment vertical="center" wrapText="1"/>
    </xf>
    <xf numFmtId="0" fontId="12" fillId="3" borderId="34" xfId="0" applyFont="1" applyFill="1" applyBorder="1" applyAlignment="1">
      <alignment horizontal="center" vertical="center" wrapText="1"/>
    </xf>
    <xf numFmtId="2" fontId="12" fillId="3" borderId="34" xfId="0" applyNumberFormat="1" applyFont="1" applyFill="1" applyBorder="1" applyAlignment="1">
      <alignment horizontal="center" vertical="center" wrapText="1"/>
    </xf>
    <xf numFmtId="4" fontId="13" fillId="3" borderId="34" xfId="0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 applyProtection="1">
      <alignment vertical="center" wrapText="1"/>
      <protection locked="0"/>
    </xf>
    <xf numFmtId="4" fontId="12" fillId="5" borderId="2" xfId="0" applyNumberFormat="1" applyFont="1" applyFill="1" applyBorder="1" applyAlignment="1" applyProtection="1">
      <alignment vertical="center" wrapText="1"/>
      <protection locked="0"/>
    </xf>
    <xf numFmtId="4" fontId="12" fillId="4" borderId="2" xfId="0" applyNumberFormat="1" applyFont="1" applyFill="1" applyBorder="1" applyAlignment="1" applyProtection="1">
      <alignment horizontal="right" vertical="center" wrapText="1"/>
      <protection locked="0"/>
    </xf>
    <xf numFmtId="2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5" borderId="2" xfId="0" applyNumberFormat="1" applyFont="1" applyFill="1" applyBorder="1" applyAlignment="1" applyProtection="1">
      <alignment horizontal="right" vertical="center" wrapText="1"/>
      <protection locked="0"/>
    </xf>
    <xf numFmtId="2" fontId="12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8" borderId="2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12" fillId="5" borderId="3" xfId="0" applyNumberFormat="1" applyFont="1" applyFill="1" applyBorder="1" applyAlignment="1" applyProtection="1">
      <alignment horizontal="right" vertical="center" wrapText="1"/>
      <protection locked="0"/>
    </xf>
    <xf numFmtId="0" fontId="15" fillId="6" borderId="0" xfId="0" applyFont="1" applyFill="1" applyAlignment="1" applyProtection="1">
      <alignment vertical="center" wrapText="1"/>
      <protection locked="0"/>
    </xf>
    <xf numFmtId="9" fontId="12" fillId="0" borderId="34" xfId="5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6" fillId="7" borderId="1" xfId="3" applyFont="1" applyFill="1" applyBorder="1" applyAlignment="1">
      <alignment horizontal="center" vertical="center"/>
    </xf>
    <xf numFmtId="0" fontId="4" fillId="0" borderId="18" xfId="3" applyBorder="1" applyAlignment="1">
      <alignment horizontal="left" vertical="center"/>
    </xf>
    <xf numFmtId="0" fontId="5" fillId="7" borderId="1" xfId="3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</cellXfs>
  <cellStyles count="6">
    <cellStyle name="Moeda" xfId="1" builtinId="4"/>
    <cellStyle name="Normal" xfId="0" builtinId="0"/>
    <cellStyle name="Normal 2" xfId="4" xr:uid="{00000000-0005-0000-0000-000002000000}"/>
    <cellStyle name="Normal_NOVO_Orcamento Licitacao ITABERAÍ_ATUALIZADO Acordao TCU" xfId="3" xr:uid="{00000000-0005-0000-0000-000003000000}"/>
    <cellStyle name="Porcentagem" xfId="5" builtinId="5"/>
    <cellStyle name="Vírgula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3990975</xdr:colOff>
          <xdr:row>1</xdr:row>
          <xdr:rowOff>19050</xdr:rowOff>
        </xdr:from>
        <xdr:to>
          <xdr:col>1</xdr:col>
          <xdr:colOff>5124450</xdr:colOff>
          <xdr:row>5</xdr:row>
          <xdr:rowOff>142875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1219200</xdr:colOff>
      <xdr:row>58</xdr:row>
      <xdr:rowOff>47625</xdr:rowOff>
    </xdr:from>
    <xdr:to>
      <xdr:col>5</xdr:col>
      <xdr:colOff>238125</xdr:colOff>
      <xdr:row>61</xdr:row>
      <xdr:rowOff>95250</xdr:rowOff>
    </xdr:to>
    <xdr:sp macro="" textlink="" fLocksText="0">
      <xdr:nvSpPr>
        <xdr:cNvPr id="3" name="Tex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647950" y="9525000"/>
          <a:ext cx="2914650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Eng. Civil Marcos Paulo Barbosa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Analista Judiciário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CREA nº 10148/D-GO</a:t>
          </a:r>
        </a:p>
      </xdr:txBody>
    </xdr:sp>
    <xdr:clientData/>
  </xdr:twoCellAnchor>
  <xdr:twoCellAnchor>
    <xdr:from>
      <xdr:col>0</xdr:col>
      <xdr:colOff>0</xdr:colOff>
      <xdr:row>58</xdr:row>
      <xdr:rowOff>54429</xdr:rowOff>
    </xdr:from>
    <xdr:to>
      <xdr:col>3</xdr:col>
      <xdr:colOff>1477282</xdr:colOff>
      <xdr:row>61</xdr:row>
      <xdr:rowOff>102054</xdr:rowOff>
    </xdr:to>
    <xdr:sp macro="" textlink="" fLocksText="0">
      <xdr:nvSpPr>
        <xdr:cNvPr id="5" name="Text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606643"/>
          <a:ext cx="2910568" cy="53748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Eng. Civil Alano Rodrigo Leal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Analista Judiciário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CREA nº 13430/D-GO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3990975</xdr:colOff>
          <xdr:row>1</xdr:row>
          <xdr:rowOff>19050</xdr:rowOff>
        </xdr:from>
        <xdr:to>
          <xdr:col>1</xdr:col>
          <xdr:colOff>5124450</xdr:colOff>
          <xdr:row>5</xdr:row>
          <xdr:rowOff>142875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3990975</xdr:colOff>
          <xdr:row>1</xdr:row>
          <xdr:rowOff>19050</xdr:rowOff>
        </xdr:from>
        <xdr:to>
          <xdr:col>1</xdr:col>
          <xdr:colOff>5124450</xdr:colOff>
          <xdr:row>5</xdr:row>
          <xdr:rowOff>142875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gofbkp01\SEOPR\Relat&#243;rio%20IPT%20Ed.%20Sede%20e%20Anexo%20I\Pesquisa\Xl0000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CITANTE"/>
      <sheetName val="01_SINTETICO"/>
      <sheetName val="02_CRONOGRAMA"/>
      <sheetName val="03_CURVA_ABC"/>
      <sheetName val="04_COMPOSICOES_ANALITICAS"/>
      <sheetName val="05_PESQUISAS"/>
      <sheetName val="05A_PESQUISAS TRE"/>
      <sheetName val="INSUMOS_AUX"/>
      <sheetName val="BDI"/>
      <sheetName val="BDI (TR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4"/>
  <sheetViews>
    <sheetView tabSelected="1" zoomScaleNormal="100" workbookViewId="0">
      <pane ySplit="14" topLeftCell="A15" activePane="bottomLeft" state="frozen"/>
      <selection pane="bottomLeft" activeCell="K17" sqref="K17"/>
    </sheetView>
  </sheetViews>
  <sheetFormatPr defaultRowHeight="15" x14ac:dyDescent="0.25"/>
  <cols>
    <col min="1" max="1" width="9.140625" style="18"/>
    <col min="2" max="2" width="79" style="19" customWidth="1"/>
    <col min="3" max="3" width="14.140625" style="20" customWidth="1"/>
    <col min="4" max="4" width="10" style="20" customWidth="1"/>
    <col min="5" max="5" width="11.42578125" style="35" customWidth="1"/>
    <col min="6" max="7" width="10" style="20" customWidth="1"/>
    <col min="8" max="8" width="11.140625" style="20" customWidth="1"/>
    <col min="9" max="10" width="10" style="20" customWidth="1"/>
    <col min="11" max="11" width="10.5703125" style="21" customWidth="1"/>
    <col min="12" max="12" width="11.85546875" style="21" customWidth="1"/>
    <col min="13" max="13" width="10.28515625" style="21" customWidth="1"/>
    <col min="14" max="222" width="9.140625" style="12"/>
    <col min="223" max="223" width="62.7109375" style="12" customWidth="1"/>
    <col min="224" max="224" width="14.140625" style="12" customWidth="1"/>
    <col min="225" max="225" width="10" style="12" customWidth="1"/>
    <col min="226" max="227" width="12.7109375" style="12" customWidth="1"/>
    <col min="228" max="228" width="14" style="12" customWidth="1"/>
    <col min="229" max="229" width="10.5703125" style="12" customWidth="1"/>
    <col min="230" max="230" width="12.7109375" style="12" customWidth="1"/>
    <col min="231" max="231" width="12.140625" style="12" customWidth="1"/>
    <col min="232" max="233" width="11.85546875" style="12" customWidth="1"/>
    <col min="234" max="234" width="17.85546875" style="12" customWidth="1"/>
    <col min="235" max="478" width="9.140625" style="12"/>
    <col min="479" max="479" width="62.7109375" style="12" customWidth="1"/>
    <col min="480" max="480" width="14.140625" style="12" customWidth="1"/>
    <col min="481" max="481" width="10" style="12" customWidth="1"/>
    <col min="482" max="483" width="12.7109375" style="12" customWidth="1"/>
    <col min="484" max="484" width="14" style="12" customWidth="1"/>
    <col min="485" max="485" width="10.5703125" style="12" customWidth="1"/>
    <col min="486" max="486" width="12.7109375" style="12" customWidth="1"/>
    <col min="487" max="487" width="12.140625" style="12" customWidth="1"/>
    <col min="488" max="489" width="11.85546875" style="12" customWidth="1"/>
    <col min="490" max="490" width="17.85546875" style="12" customWidth="1"/>
    <col min="491" max="734" width="9.140625" style="12"/>
    <col min="735" max="735" width="62.7109375" style="12" customWidth="1"/>
    <col min="736" max="736" width="14.140625" style="12" customWidth="1"/>
    <col min="737" max="737" width="10" style="12" customWidth="1"/>
    <col min="738" max="739" width="12.7109375" style="12" customWidth="1"/>
    <col min="740" max="740" width="14" style="12" customWidth="1"/>
    <col min="741" max="741" width="10.5703125" style="12" customWidth="1"/>
    <col min="742" max="742" width="12.7109375" style="12" customWidth="1"/>
    <col min="743" max="743" width="12.140625" style="12" customWidth="1"/>
    <col min="744" max="745" width="11.85546875" style="12" customWidth="1"/>
    <col min="746" max="746" width="17.85546875" style="12" customWidth="1"/>
    <col min="747" max="990" width="9.140625" style="12"/>
    <col min="991" max="991" width="62.7109375" style="12" customWidth="1"/>
    <col min="992" max="992" width="14.140625" style="12" customWidth="1"/>
    <col min="993" max="993" width="10" style="12" customWidth="1"/>
    <col min="994" max="995" width="12.7109375" style="12" customWidth="1"/>
    <col min="996" max="996" width="14" style="12" customWidth="1"/>
    <col min="997" max="997" width="10.5703125" style="12" customWidth="1"/>
    <col min="998" max="998" width="12.7109375" style="12" customWidth="1"/>
    <col min="999" max="999" width="12.140625" style="12" customWidth="1"/>
    <col min="1000" max="1001" width="11.85546875" style="12" customWidth="1"/>
    <col min="1002" max="1002" width="17.85546875" style="12" customWidth="1"/>
    <col min="1003" max="1246" width="9.140625" style="12"/>
    <col min="1247" max="1247" width="62.7109375" style="12" customWidth="1"/>
    <col min="1248" max="1248" width="14.140625" style="12" customWidth="1"/>
    <col min="1249" max="1249" width="10" style="12" customWidth="1"/>
    <col min="1250" max="1251" width="12.7109375" style="12" customWidth="1"/>
    <col min="1252" max="1252" width="14" style="12" customWidth="1"/>
    <col min="1253" max="1253" width="10.5703125" style="12" customWidth="1"/>
    <col min="1254" max="1254" width="12.7109375" style="12" customWidth="1"/>
    <col min="1255" max="1255" width="12.140625" style="12" customWidth="1"/>
    <col min="1256" max="1257" width="11.85546875" style="12" customWidth="1"/>
    <col min="1258" max="1258" width="17.85546875" style="12" customWidth="1"/>
    <col min="1259" max="1502" width="9.140625" style="12"/>
    <col min="1503" max="1503" width="62.7109375" style="12" customWidth="1"/>
    <col min="1504" max="1504" width="14.140625" style="12" customWidth="1"/>
    <col min="1505" max="1505" width="10" style="12" customWidth="1"/>
    <col min="1506" max="1507" width="12.7109375" style="12" customWidth="1"/>
    <col min="1508" max="1508" width="14" style="12" customWidth="1"/>
    <col min="1509" max="1509" width="10.5703125" style="12" customWidth="1"/>
    <col min="1510" max="1510" width="12.7109375" style="12" customWidth="1"/>
    <col min="1511" max="1511" width="12.140625" style="12" customWidth="1"/>
    <col min="1512" max="1513" width="11.85546875" style="12" customWidth="1"/>
    <col min="1514" max="1514" width="17.85546875" style="12" customWidth="1"/>
    <col min="1515" max="1758" width="9.140625" style="12"/>
    <col min="1759" max="1759" width="62.7109375" style="12" customWidth="1"/>
    <col min="1760" max="1760" width="14.140625" style="12" customWidth="1"/>
    <col min="1761" max="1761" width="10" style="12" customWidth="1"/>
    <col min="1762" max="1763" width="12.7109375" style="12" customWidth="1"/>
    <col min="1764" max="1764" width="14" style="12" customWidth="1"/>
    <col min="1765" max="1765" width="10.5703125" style="12" customWidth="1"/>
    <col min="1766" max="1766" width="12.7109375" style="12" customWidth="1"/>
    <col min="1767" max="1767" width="12.140625" style="12" customWidth="1"/>
    <col min="1768" max="1769" width="11.85546875" style="12" customWidth="1"/>
    <col min="1770" max="1770" width="17.85546875" style="12" customWidth="1"/>
    <col min="1771" max="2014" width="9.140625" style="12"/>
    <col min="2015" max="2015" width="62.7109375" style="12" customWidth="1"/>
    <col min="2016" max="2016" width="14.140625" style="12" customWidth="1"/>
    <col min="2017" max="2017" width="10" style="12" customWidth="1"/>
    <col min="2018" max="2019" width="12.7109375" style="12" customWidth="1"/>
    <col min="2020" max="2020" width="14" style="12" customWidth="1"/>
    <col min="2021" max="2021" width="10.5703125" style="12" customWidth="1"/>
    <col min="2022" max="2022" width="12.7109375" style="12" customWidth="1"/>
    <col min="2023" max="2023" width="12.140625" style="12" customWidth="1"/>
    <col min="2024" max="2025" width="11.85546875" style="12" customWidth="1"/>
    <col min="2026" max="2026" width="17.85546875" style="12" customWidth="1"/>
    <col min="2027" max="2270" width="9.140625" style="12"/>
    <col min="2271" max="2271" width="62.7109375" style="12" customWidth="1"/>
    <col min="2272" max="2272" width="14.140625" style="12" customWidth="1"/>
    <col min="2273" max="2273" width="10" style="12" customWidth="1"/>
    <col min="2274" max="2275" width="12.7109375" style="12" customWidth="1"/>
    <col min="2276" max="2276" width="14" style="12" customWidth="1"/>
    <col min="2277" max="2277" width="10.5703125" style="12" customWidth="1"/>
    <col min="2278" max="2278" width="12.7109375" style="12" customWidth="1"/>
    <col min="2279" max="2279" width="12.140625" style="12" customWidth="1"/>
    <col min="2280" max="2281" width="11.85546875" style="12" customWidth="1"/>
    <col min="2282" max="2282" width="17.85546875" style="12" customWidth="1"/>
    <col min="2283" max="2526" width="9.140625" style="12"/>
    <col min="2527" max="2527" width="62.7109375" style="12" customWidth="1"/>
    <col min="2528" max="2528" width="14.140625" style="12" customWidth="1"/>
    <col min="2529" max="2529" width="10" style="12" customWidth="1"/>
    <col min="2530" max="2531" width="12.7109375" style="12" customWidth="1"/>
    <col min="2532" max="2532" width="14" style="12" customWidth="1"/>
    <col min="2533" max="2533" width="10.5703125" style="12" customWidth="1"/>
    <col min="2534" max="2534" width="12.7109375" style="12" customWidth="1"/>
    <col min="2535" max="2535" width="12.140625" style="12" customWidth="1"/>
    <col min="2536" max="2537" width="11.85546875" style="12" customWidth="1"/>
    <col min="2538" max="2538" width="17.85546875" style="12" customWidth="1"/>
    <col min="2539" max="2782" width="9.140625" style="12"/>
    <col min="2783" max="2783" width="62.7109375" style="12" customWidth="1"/>
    <col min="2784" max="2784" width="14.140625" style="12" customWidth="1"/>
    <col min="2785" max="2785" width="10" style="12" customWidth="1"/>
    <col min="2786" max="2787" width="12.7109375" style="12" customWidth="1"/>
    <col min="2788" max="2788" width="14" style="12" customWidth="1"/>
    <col min="2789" max="2789" width="10.5703125" style="12" customWidth="1"/>
    <col min="2790" max="2790" width="12.7109375" style="12" customWidth="1"/>
    <col min="2791" max="2791" width="12.140625" style="12" customWidth="1"/>
    <col min="2792" max="2793" width="11.85546875" style="12" customWidth="1"/>
    <col min="2794" max="2794" width="17.85546875" style="12" customWidth="1"/>
    <col min="2795" max="3038" width="9.140625" style="12"/>
    <col min="3039" max="3039" width="62.7109375" style="12" customWidth="1"/>
    <col min="3040" max="3040" width="14.140625" style="12" customWidth="1"/>
    <col min="3041" max="3041" width="10" style="12" customWidth="1"/>
    <col min="3042" max="3043" width="12.7109375" style="12" customWidth="1"/>
    <col min="3044" max="3044" width="14" style="12" customWidth="1"/>
    <col min="3045" max="3045" width="10.5703125" style="12" customWidth="1"/>
    <col min="3046" max="3046" width="12.7109375" style="12" customWidth="1"/>
    <col min="3047" max="3047" width="12.140625" style="12" customWidth="1"/>
    <col min="3048" max="3049" width="11.85546875" style="12" customWidth="1"/>
    <col min="3050" max="3050" width="17.85546875" style="12" customWidth="1"/>
    <col min="3051" max="3294" width="9.140625" style="12"/>
    <col min="3295" max="3295" width="62.7109375" style="12" customWidth="1"/>
    <col min="3296" max="3296" width="14.140625" style="12" customWidth="1"/>
    <col min="3297" max="3297" width="10" style="12" customWidth="1"/>
    <col min="3298" max="3299" width="12.7109375" style="12" customWidth="1"/>
    <col min="3300" max="3300" width="14" style="12" customWidth="1"/>
    <col min="3301" max="3301" width="10.5703125" style="12" customWidth="1"/>
    <col min="3302" max="3302" width="12.7109375" style="12" customWidth="1"/>
    <col min="3303" max="3303" width="12.140625" style="12" customWidth="1"/>
    <col min="3304" max="3305" width="11.85546875" style="12" customWidth="1"/>
    <col min="3306" max="3306" width="17.85546875" style="12" customWidth="1"/>
    <col min="3307" max="3550" width="9.140625" style="12"/>
    <col min="3551" max="3551" width="62.7109375" style="12" customWidth="1"/>
    <col min="3552" max="3552" width="14.140625" style="12" customWidth="1"/>
    <col min="3553" max="3553" width="10" style="12" customWidth="1"/>
    <col min="3554" max="3555" width="12.7109375" style="12" customWidth="1"/>
    <col min="3556" max="3556" width="14" style="12" customWidth="1"/>
    <col min="3557" max="3557" width="10.5703125" style="12" customWidth="1"/>
    <col min="3558" max="3558" width="12.7109375" style="12" customWidth="1"/>
    <col min="3559" max="3559" width="12.140625" style="12" customWidth="1"/>
    <col min="3560" max="3561" width="11.85546875" style="12" customWidth="1"/>
    <col min="3562" max="3562" width="17.85546875" style="12" customWidth="1"/>
    <col min="3563" max="3806" width="9.140625" style="12"/>
    <col min="3807" max="3807" width="62.7109375" style="12" customWidth="1"/>
    <col min="3808" max="3808" width="14.140625" style="12" customWidth="1"/>
    <col min="3809" max="3809" width="10" style="12" customWidth="1"/>
    <col min="3810" max="3811" width="12.7109375" style="12" customWidth="1"/>
    <col min="3812" max="3812" width="14" style="12" customWidth="1"/>
    <col min="3813" max="3813" width="10.5703125" style="12" customWidth="1"/>
    <col min="3814" max="3814" width="12.7109375" style="12" customWidth="1"/>
    <col min="3815" max="3815" width="12.140625" style="12" customWidth="1"/>
    <col min="3816" max="3817" width="11.85546875" style="12" customWidth="1"/>
    <col min="3818" max="3818" width="17.85546875" style="12" customWidth="1"/>
    <col min="3819" max="4062" width="9.140625" style="12"/>
    <col min="4063" max="4063" width="62.7109375" style="12" customWidth="1"/>
    <col min="4064" max="4064" width="14.140625" style="12" customWidth="1"/>
    <col min="4065" max="4065" width="10" style="12" customWidth="1"/>
    <col min="4066" max="4067" width="12.7109375" style="12" customWidth="1"/>
    <col min="4068" max="4068" width="14" style="12" customWidth="1"/>
    <col min="4069" max="4069" width="10.5703125" style="12" customWidth="1"/>
    <col min="4070" max="4070" width="12.7109375" style="12" customWidth="1"/>
    <col min="4071" max="4071" width="12.140625" style="12" customWidth="1"/>
    <col min="4072" max="4073" width="11.85546875" style="12" customWidth="1"/>
    <col min="4074" max="4074" width="17.85546875" style="12" customWidth="1"/>
    <col min="4075" max="4318" width="9.140625" style="12"/>
    <col min="4319" max="4319" width="62.7109375" style="12" customWidth="1"/>
    <col min="4320" max="4320" width="14.140625" style="12" customWidth="1"/>
    <col min="4321" max="4321" width="10" style="12" customWidth="1"/>
    <col min="4322" max="4323" width="12.7109375" style="12" customWidth="1"/>
    <col min="4324" max="4324" width="14" style="12" customWidth="1"/>
    <col min="4325" max="4325" width="10.5703125" style="12" customWidth="1"/>
    <col min="4326" max="4326" width="12.7109375" style="12" customWidth="1"/>
    <col min="4327" max="4327" width="12.140625" style="12" customWidth="1"/>
    <col min="4328" max="4329" width="11.85546875" style="12" customWidth="1"/>
    <col min="4330" max="4330" width="17.85546875" style="12" customWidth="1"/>
    <col min="4331" max="4574" width="9.140625" style="12"/>
    <col min="4575" max="4575" width="62.7109375" style="12" customWidth="1"/>
    <col min="4576" max="4576" width="14.140625" style="12" customWidth="1"/>
    <col min="4577" max="4577" width="10" style="12" customWidth="1"/>
    <col min="4578" max="4579" width="12.7109375" style="12" customWidth="1"/>
    <col min="4580" max="4580" width="14" style="12" customWidth="1"/>
    <col min="4581" max="4581" width="10.5703125" style="12" customWidth="1"/>
    <col min="4582" max="4582" width="12.7109375" style="12" customWidth="1"/>
    <col min="4583" max="4583" width="12.140625" style="12" customWidth="1"/>
    <col min="4584" max="4585" width="11.85546875" style="12" customWidth="1"/>
    <col min="4586" max="4586" width="17.85546875" style="12" customWidth="1"/>
    <col min="4587" max="4830" width="9.140625" style="12"/>
    <col min="4831" max="4831" width="62.7109375" style="12" customWidth="1"/>
    <col min="4832" max="4832" width="14.140625" style="12" customWidth="1"/>
    <col min="4833" max="4833" width="10" style="12" customWidth="1"/>
    <col min="4834" max="4835" width="12.7109375" style="12" customWidth="1"/>
    <col min="4836" max="4836" width="14" style="12" customWidth="1"/>
    <col min="4837" max="4837" width="10.5703125" style="12" customWidth="1"/>
    <col min="4838" max="4838" width="12.7109375" style="12" customWidth="1"/>
    <col min="4839" max="4839" width="12.140625" style="12" customWidth="1"/>
    <col min="4840" max="4841" width="11.85546875" style="12" customWidth="1"/>
    <col min="4842" max="4842" width="17.85546875" style="12" customWidth="1"/>
    <col min="4843" max="5086" width="9.140625" style="12"/>
    <col min="5087" max="5087" width="62.7109375" style="12" customWidth="1"/>
    <col min="5088" max="5088" width="14.140625" style="12" customWidth="1"/>
    <col min="5089" max="5089" width="10" style="12" customWidth="1"/>
    <col min="5090" max="5091" width="12.7109375" style="12" customWidth="1"/>
    <col min="5092" max="5092" width="14" style="12" customWidth="1"/>
    <col min="5093" max="5093" width="10.5703125" style="12" customWidth="1"/>
    <col min="5094" max="5094" width="12.7109375" style="12" customWidth="1"/>
    <col min="5095" max="5095" width="12.140625" style="12" customWidth="1"/>
    <col min="5096" max="5097" width="11.85546875" style="12" customWidth="1"/>
    <col min="5098" max="5098" width="17.85546875" style="12" customWidth="1"/>
    <col min="5099" max="5342" width="9.140625" style="12"/>
    <col min="5343" max="5343" width="62.7109375" style="12" customWidth="1"/>
    <col min="5344" max="5344" width="14.140625" style="12" customWidth="1"/>
    <col min="5345" max="5345" width="10" style="12" customWidth="1"/>
    <col min="5346" max="5347" width="12.7109375" style="12" customWidth="1"/>
    <col min="5348" max="5348" width="14" style="12" customWidth="1"/>
    <col min="5349" max="5349" width="10.5703125" style="12" customWidth="1"/>
    <col min="5350" max="5350" width="12.7109375" style="12" customWidth="1"/>
    <col min="5351" max="5351" width="12.140625" style="12" customWidth="1"/>
    <col min="5352" max="5353" width="11.85546875" style="12" customWidth="1"/>
    <col min="5354" max="5354" width="17.85546875" style="12" customWidth="1"/>
    <col min="5355" max="5598" width="9.140625" style="12"/>
    <col min="5599" max="5599" width="62.7109375" style="12" customWidth="1"/>
    <col min="5600" max="5600" width="14.140625" style="12" customWidth="1"/>
    <col min="5601" max="5601" width="10" style="12" customWidth="1"/>
    <col min="5602" max="5603" width="12.7109375" style="12" customWidth="1"/>
    <col min="5604" max="5604" width="14" style="12" customWidth="1"/>
    <col min="5605" max="5605" width="10.5703125" style="12" customWidth="1"/>
    <col min="5606" max="5606" width="12.7109375" style="12" customWidth="1"/>
    <col min="5607" max="5607" width="12.140625" style="12" customWidth="1"/>
    <col min="5608" max="5609" width="11.85546875" style="12" customWidth="1"/>
    <col min="5610" max="5610" width="17.85546875" style="12" customWidth="1"/>
    <col min="5611" max="5854" width="9.140625" style="12"/>
    <col min="5855" max="5855" width="62.7109375" style="12" customWidth="1"/>
    <col min="5856" max="5856" width="14.140625" style="12" customWidth="1"/>
    <col min="5857" max="5857" width="10" style="12" customWidth="1"/>
    <col min="5858" max="5859" width="12.7109375" style="12" customWidth="1"/>
    <col min="5860" max="5860" width="14" style="12" customWidth="1"/>
    <col min="5861" max="5861" width="10.5703125" style="12" customWidth="1"/>
    <col min="5862" max="5862" width="12.7109375" style="12" customWidth="1"/>
    <col min="5863" max="5863" width="12.140625" style="12" customWidth="1"/>
    <col min="5864" max="5865" width="11.85546875" style="12" customWidth="1"/>
    <col min="5866" max="5866" width="17.85546875" style="12" customWidth="1"/>
    <col min="5867" max="6110" width="9.140625" style="12"/>
    <col min="6111" max="6111" width="62.7109375" style="12" customWidth="1"/>
    <col min="6112" max="6112" width="14.140625" style="12" customWidth="1"/>
    <col min="6113" max="6113" width="10" style="12" customWidth="1"/>
    <col min="6114" max="6115" width="12.7109375" style="12" customWidth="1"/>
    <col min="6116" max="6116" width="14" style="12" customWidth="1"/>
    <col min="6117" max="6117" width="10.5703125" style="12" customWidth="1"/>
    <col min="6118" max="6118" width="12.7109375" style="12" customWidth="1"/>
    <col min="6119" max="6119" width="12.140625" style="12" customWidth="1"/>
    <col min="6120" max="6121" width="11.85546875" style="12" customWidth="1"/>
    <col min="6122" max="6122" width="17.85546875" style="12" customWidth="1"/>
    <col min="6123" max="6366" width="9.140625" style="12"/>
    <col min="6367" max="6367" width="62.7109375" style="12" customWidth="1"/>
    <col min="6368" max="6368" width="14.140625" style="12" customWidth="1"/>
    <col min="6369" max="6369" width="10" style="12" customWidth="1"/>
    <col min="6370" max="6371" width="12.7109375" style="12" customWidth="1"/>
    <col min="6372" max="6372" width="14" style="12" customWidth="1"/>
    <col min="6373" max="6373" width="10.5703125" style="12" customWidth="1"/>
    <col min="6374" max="6374" width="12.7109375" style="12" customWidth="1"/>
    <col min="6375" max="6375" width="12.140625" style="12" customWidth="1"/>
    <col min="6376" max="6377" width="11.85546875" style="12" customWidth="1"/>
    <col min="6378" max="6378" width="17.85546875" style="12" customWidth="1"/>
    <col min="6379" max="6622" width="9.140625" style="12"/>
    <col min="6623" max="6623" width="62.7109375" style="12" customWidth="1"/>
    <col min="6624" max="6624" width="14.140625" style="12" customWidth="1"/>
    <col min="6625" max="6625" width="10" style="12" customWidth="1"/>
    <col min="6626" max="6627" width="12.7109375" style="12" customWidth="1"/>
    <col min="6628" max="6628" width="14" style="12" customWidth="1"/>
    <col min="6629" max="6629" width="10.5703125" style="12" customWidth="1"/>
    <col min="6630" max="6630" width="12.7109375" style="12" customWidth="1"/>
    <col min="6631" max="6631" width="12.140625" style="12" customWidth="1"/>
    <col min="6632" max="6633" width="11.85546875" style="12" customWidth="1"/>
    <col min="6634" max="6634" width="17.85546875" style="12" customWidth="1"/>
    <col min="6635" max="6878" width="9.140625" style="12"/>
    <col min="6879" max="6879" width="62.7109375" style="12" customWidth="1"/>
    <col min="6880" max="6880" width="14.140625" style="12" customWidth="1"/>
    <col min="6881" max="6881" width="10" style="12" customWidth="1"/>
    <col min="6882" max="6883" width="12.7109375" style="12" customWidth="1"/>
    <col min="6884" max="6884" width="14" style="12" customWidth="1"/>
    <col min="6885" max="6885" width="10.5703125" style="12" customWidth="1"/>
    <col min="6886" max="6886" width="12.7109375" style="12" customWidth="1"/>
    <col min="6887" max="6887" width="12.140625" style="12" customWidth="1"/>
    <col min="6888" max="6889" width="11.85546875" style="12" customWidth="1"/>
    <col min="6890" max="6890" width="17.85546875" style="12" customWidth="1"/>
    <col min="6891" max="7134" width="9.140625" style="12"/>
    <col min="7135" max="7135" width="62.7109375" style="12" customWidth="1"/>
    <col min="7136" max="7136" width="14.140625" style="12" customWidth="1"/>
    <col min="7137" max="7137" width="10" style="12" customWidth="1"/>
    <col min="7138" max="7139" width="12.7109375" style="12" customWidth="1"/>
    <col min="7140" max="7140" width="14" style="12" customWidth="1"/>
    <col min="7141" max="7141" width="10.5703125" style="12" customWidth="1"/>
    <col min="7142" max="7142" width="12.7109375" style="12" customWidth="1"/>
    <col min="7143" max="7143" width="12.140625" style="12" customWidth="1"/>
    <col min="7144" max="7145" width="11.85546875" style="12" customWidth="1"/>
    <col min="7146" max="7146" width="17.85546875" style="12" customWidth="1"/>
    <col min="7147" max="7390" width="9.140625" style="12"/>
    <col min="7391" max="7391" width="62.7109375" style="12" customWidth="1"/>
    <col min="7392" max="7392" width="14.140625" style="12" customWidth="1"/>
    <col min="7393" max="7393" width="10" style="12" customWidth="1"/>
    <col min="7394" max="7395" width="12.7109375" style="12" customWidth="1"/>
    <col min="7396" max="7396" width="14" style="12" customWidth="1"/>
    <col min="7397" max="7397" width="10.5703125" style="12" customWidth="1"/>
    <col min="7398" max="7398" width="12.7109375" style="12" customWidth="1"/>
    <col min="7399" max="7399" width="12.140625" style="12" customWidth="1"/>
    <col min="7400" max="7401" width="11.85546875" style="12" customWidth="1"/>
    <col min="7402" max="7402" width="17.85546875" style="12" customWidth="1"/>
    <col min="7403" max="7646" width="9.140625" style="12"/>
    <col min="7647" max="7647" width="62.7109375" style="12" customWidth="1"/>
    <col min="7648" max="7648" width="14.140625" style="12" customWidth="1"/>
    <col min="7649" max="7649" width="10" style="12" customWidth="1"/>
    <col min="7650" max="7651" width="12.7109375" style="12" customWidth="1"/>
    <col min="7652" max="7652" width="14" style="12" customWidth="1"/>
    <col min="7653" max="7653" width="10.5703125" style="12" customWidth="1"/>
    <col min="7654" max="7654" width="12.7109375" style="12" customWidth="1"/>
    <col min="7655" max="7655" width="12.140625" style="12" customWidth="1"/>
    <col min="7656" max="7657" width="11.85546875" style="12" customWidth="1"/>
    <col min="7658" max="7658" width="17.85546875" style="12" customWidth="1"/>
    <col min="7659" max="7902" width="9.140625" style="12"/>
    <col min="7903" max="7903" width="62.7109375" style="12" customWidth="1"/>
    <col min="7904" max="7904" width="14.140625" style="12" customWidth="1"/>
    <col min="7905" max="7905" width="10" style="12" customWidth="1"/>
    <col min="7906" max="7907" width="12.7109375" style="12" customWidth="1"/>
    <col min="7908" max="7908" width="14" style="12" customWidth="1"/>
    <col min="7909" max="7909" width="10.5703125" style="12" customWidth="1"/>
    <col min="7910" max="7910" width="12.7109375" style="12" customWidth="1"/>
    <col min="7911" max="7911" width="12.140625" style="12" customWidth="1"/>
    <col min="7912" max="7913" width="11.85546875" style="12" customWidth="1"/>
    <col min="7914" max="7914" width="17.85546875" style="12" customWidth="1"/>
    <col min="7915" max="8158" width="9.140625" style="12"/>
    <col min="8159" max="8159" width="62.7109375" style="12" customWidth="1"/>
    <col min="8160" max="8160" width="14.140625" style="12" customWidth="1"/>
    <col min="8161" max="8161" width="10" style="12" customWidth="1"/>
    <col min="8162" max="8163" width="12.7109375" style="12" customWidth="1"/>
    <col min="8164" max="8164" width="14" style="12" customWidth="1"/>
    <col min="8165" max="8165" width="10.5703125" style="12" customWidth="1"/>
    <col min="8166" max="8166" width="12.7109375" style="12" customWidth="1"/>
    <col min="8167" max="8167" width="12.140625" style="12" customWidth="1"/>
    <col min="8168" max="8169" width="11.85546875" style="12" customWidth="1"/>
    <col min="8170" max="8170" width="17.85546875" style="12" customWidth="1"/>
    <col min="8171" max="8414" width="9.140625" style="12"/>
    <col min="8415" max="8415" width="62.7109375" style="12" customWidth="1"/>
    <col min="8416" max="8416" width="14.140625" style="12" customWidth="1"/>
    <col min="8417" max="8417" width="10" style="12" customWidth="1"/>
    <col min="8418" max="8419" width="12.7109375" style="12" customWidth="1"/>
    <col min="8420" max="8420" width="14" style="12" customWidth="1"/>
    <col min="8421" max="8421" width="10.5703125" style="12" customWidth="1"/>
    <col min="8422" max="8422" width="12.7109375" style="12" customWidth="1"/>
    <col min="8423" max="8423" width="12.140625" style="12" customWidth="1"/>
    <col min="8424" max="8425" width="11.85546875" style="12" customWidth="1"/>
    <col min="8426" max="8426" width="17.85546875" style="12" customWidth="1"/>
    <col min="8427" max="8670" width="9.140625" style="12"/>
    <col min="8671" max="8671" width="62.7109375" style="12" customWidth="1"/>
    <col min="8672" max="8672" width="14.140625" style="12" customWidth="1"/>
    <col min="8673" max="8673" width="10" style="12" customWidth="1"/>
    <col min="8674" max="8675" width="12.7109375" style="12" customWidth="1"/>
    <col min="8676" max="8676" width="14" style="12" customWidth="1"/>
    <col min="8677" max="8677" width="10.5703125" style="12" customWidth="1"/>
    <col min="8678" max="8678" width="12.7109375" style="12" customWidth="1"/>
    <col min="8679" max="8679" width="12.140625" style="12" customWidth="1"/>
    <col min="8680" max="8681" width="11.85546875" style="12" customWidth="1"/>
    <col min="8682" max="8682" width="17.85546875" style="12" customWidth="1"/>
    <col min="8683" max="8926" width="9.140625" style="12"/>
    <col min="8927" max="8927" width="62.7109375" style="12" customWidth="1"/>
    <col min="8928" max="8928" width="14.140625" style="12" customWidth="1"/>
    <col min="8929" max="8929" width="10" style="12" customWidth="1"/>
    <col min="8930" max="8931" width="12.7109375" style="12" customWidth="1"/>
    <col min="8932" max="8932" width="14" style="12" customWidth="1"/>
    <col min="8933" max="8933" width="10.5703125" style="12" customWidth="1"/>
    <col min="8934" max="8934" width="12.7109375" style="12" customWidth="1"/>
    <col min="8935" max="8935" width="12.140625" style="12" customWidth="1"/>
    <col min="8936" max="8937" width="11.85546875" style="12" customWidth="1"/>
    <col min="8938" max="8938" width="17.85546875" style="12" customWidth="1"/>
    <col min="8939" max="9182" width="9.140625" style="12"/>
    <col min="9183" max="9183" width="62.7109375" style="12" customWidth="1"/>
    <col min="9184" max="9184" width="14.140625" style="12" customWidth="1"/>
    <col min="9185" max="9185" width="10" style="12" customWidth="1"/>
    <col min="9186" max="9187" width="12.7109375" style="12" customWidth="1"/>
    <col min="9188" max="9188" width="14" style="12" customWidth="1"/>
    <col min="9189" max="9189" width="10.5703125" style="12" customWidth="1"/>
    <col min="9190" max="9190" width="12.7109375" style="12" customWidth="1"/>
    <col min="9191" max="9191" width="12.140625" style="12" customWidth="1"/>
    <col min="9192" max="9193" width="11.85546875" style="12" customWidth="1"/>
    <col min="9194" max="9194" width="17.85546875" style="12" customWidth="1"/>
    <col min="9195" max="9438" width="9.140625" style="12"/>
    <col min="9439" max="9439" width="62.7109375" style="12" customWidth="1"/>
    <col min="9440" max="9440" width="14.140625" style="12" customWidth="1"/>
    <col min="9441" max="9441" width="10" style="12" customWidth="1"/>
    <col min="9442" max="9443" width="12.7109375" style="12" customWidth="1"/>
    <col min="9444" max="9444" width="14" style="12" customWidth="1"/>
    <col min="9445" max="9445" width="10.5703125" style="12" customWidth="1"/>
    <col min="9446" max="9446" width="12.7109375" style="12" customWidth="1"/>
    <col min="9447" max="9447" width="12.140625" style="12" customWidth="1"/>
    <col min="9448" max="9449" width="11.85546875" style="12" customWidth="1"/>
    <col min="9450" max="9450" width="17.85546875" style="12" customWidth="1"/>
    <col min="9451" max="9694" width="9.140625" style="12"/>
    <col min="9695" max="9695" width="62.7109375" style="12" customWidth="1"/>
    <col min="9696" max="9696" width="14.140625" style="12" customWidth="1"/>
    <col min="9697" max="9697" width="10" style="12" customWidth="1"/>
    <col min="9698" max="9699" width="12.7109375" style="12" customWidth="1"/>
    <col min="9700" max="9700" width="14" style="12" customWidth="1"/>
    <col min="9701" max="9701" width="10.5703125" style="12" customWidth="1"/>
    <col min="9702" max="9702" width="12.7109375" style="12" customWidth="1"/>
    <col min="9703" max="9703" width="12.140625" style="12" customWidth="1"/>
    <col min="9704" max="9705" width="11.85546875" style="12" customWidth="1"/>
    <col min="9706" max="9706" width="17.85546875" style="12" customWidth="1"/>
    <col min="9707" max="9950" width="9.140625" style="12"/>
    <col min="9951" max="9951" width="62.7109375" style="12" customWidth="1"/>
    <col min="9952" max="9952" width="14.140625" style="12" customWidth="1"/>
    <col min="9953" max="9953" width="10" style="12" customWidth="1"/>
    <col min="9954" max="9955" width="12.7109375" style="12" customWidth="1"/>
    <col min="9956" max="9956" width="14" style="12" customWidth="1"/>
    <col min="9957" max="9957" width="10.5703125" style="12" customWidth="1"/>
    <col min="9958" max="9958" width="12.7109375" style="12" customWidth="1"/>
    <col min="9959" max="9959" width="12.140625" style="12" customWidth="1"/>
    <col min="9960" max="9961" width="11.85546875" style="12" customWidth="1"/>
    <col min="9962" max="9962" width="17.85546875" style="12" customWidth="1"/>
    <col min="9963" max="10206" width="9.140625" style="12"/>
    <col min="10207" max="10207" width="62.7109375" style="12" customWidth="1"/>
    <col min="10208" max="10208" width="14.140625" style="12" customWidth="1"/>
    <col min="10209" max="10209" width="10" style="12" customWidth="1"/>
    <col min="10210" max="10211" width="12.7109375" style="12" customWidth="1"/>
    <col min="10212" max="10212" width="14" style="12" customWidth="1"/>
    <col min="10213" max="10213" width="10.5703125" style="12" customWidth="1"/>
    <col min="10214" max="10214" width="12.7109375" style="12" customWidth="1"/>
    <col min="10215" max="10215" width="12.140625" style="12" customWidth="1"/>
    <col min="10216" max="10217" width="11.85546875" style="12" customWidth="1"/>
    <col min="10218" max="10218" width="17.85546875" style="12" customWidth="1"/>
    <col min="10219" max="10462" width="9.140625" style="12"/>
    <col min="10463" max="10463" width="62.7109375" style="12" customWidth="1"/>
    <col min="10464" max="10464" width="14.140625" style="12" customWidth="1"/>
    <col min="10465" max="10465" width="10" style="12" customWidth="1"/>
    <col min="10466" max="10467" width="12.7109375" style="12" customWidth="1"/>
    <col min="10468" max="10468" width="14" style="12" customWidth="1"/>
    <col min="10469" max="10469" width="10.5703125" style="12" customWidth="1"/>
    <col min="10470" max="10470" width="12.7109375" style="12" customWidth="1"/>
    <col min="10471" max="10471" width="12.140625" style="12" customWidth="1"/>
    <col min="10472" max="10473" width="11.85546875" style="12" customWidth="1"/>
    <col min="10474" max="10474" width="17.85546875" style="12" customWidth="1"/>
    <col min="10475" max="10718" width="9.140625" style="12"/>
    <col min="10719" max="10719" width="62.7109375" style="12" customWidth="1"/>
    <col min="10720" max="10720" width="14.140625" style="12" customWidth="1"/>
    <col min="10721" max="10721" width="10" style="12" customWidth="1"/>
    <col min="10722" max="10723" width="12.7109375" style="12" customWidth="1"/>
    <col min="10724" max="10724" width="14" style="12" customWidth="1"/>
    <col min="10725" max="10725" width="10.5703125" style="12" customWidth="1"/>
    <col min="10726" max="10726" width="12.7109375" style="12" customWidth="1"/>
    <col min="10727" max="10727" width="12.140625" style="12" customWidth="1"/>
    <col min="10728" max="10729" width="11.85546875" style="12" customWidth="1"/>
    <col min="10730" max="10730" width="17.85546875" style="12" customWidth="1"/>
    <col min="10731" max="10974" width="9.140625" style="12"/>
    <col min="10975" max="10975" width="62.7109375" style="12" customWidth="1"/>
    <col min="10976" max="10976" width="14.140625" style="12" customWidth="1"/>
    <col min="10977" max="10977" width="10" style="12" customWidth="1"/>
    <col min="10978" max="10979" width="12.7109375" style="12" customWidth="1"/>
    <col min="10980" max="10980" width="14" style="12" customWidth="1"/>
    <col min="10981" max="10981" width="10.5703125" style="12" customWidth="1"/>
    <col min="10982" max="10982" width="12.7109375" style="12" customWidth="1"/>
    <col min="10983" max="10983" width="12.140625" style="12" customWidth="1"/>
    <col min="10984" max="10985" width="11.85546875" style="12" customWidth="1"/>
    <col min="10986" max="10986" width="17.85546875" style="12" customWidth="1"/>
    <col min="10987" max="11230" width="9.140625" style="12"/>
    <col min="11231" max="11231" width="62.7109375" style="12" customWidth="1"/>
    <col min="11232" max="11232" width="14.140625" style="12" customWidth="1"/>
    <col min="11233" max="11233" width="10" style="12" customWidth="1"/>
    <col min="11234" max="11235" width="12.7109375" style="12" customWidth="1"/>
    <col min="11236" max="11236" width="14" style="12" customWidth="1"/>
    <col min="11237" max="11237" width="10.5703125" style="12" customWidth="1"/>
    <col min="11238" max="11238" width="12.7109375" style="12" customWidth="1"/>
    <col min="11239" max="11239" width="12.140625" style="12" customWidth="1"/>
    <col min="11240" max="11241" width="11.85546875" style="12" customWidth="1"/>
    <col min="11242" max="11242" width="17.85546875" style="12" customWidth="1"/>
    <col min="11243" max="11486" width="9.140625" style="12"/>
    <col min="11487" max="11487" width="62.7109375" style="12" customWidth="1"/>
    <col min="11488" max="11488" width="14.140625" style="12" customWidth="1"/>
    <col min="11489" max="11489" width="10" style="12" customWidth="1"/>
    <col min="11490" max="11491" width="12.7109375" style="12" customWidth="1"/>
    <col min="11492" max="11492" width="14" style="12" customWidth="1"/>
    <col min="11493" max="11493" width="10.5703125" style="12" customWidth="1"/>
    <col min="11494" max="11494" width="12.7109375" style="12" customWidth="1"/>
    <col min="11495" max="11495" width="12.140625" style="12" customWidth="1"/>
    <col min="11496" max="11497" width="11.85546875" style="12" customWidth="1"/>
    <col min="11498" max="11498" width="17.85546875" style="12" customWidth="1"/>
    <col min="11499" max="11742" width="9.140625" style="12"/>
    <col min="11743" max="11743" width="62.7109375" style="12" customWidth="1"/>
    <col min="11744" max="11744" width="14.140625" style="12" customWidth="1"/>
    <col min="11745" max="11745" width="10" style="12" customWidth="1"/>
    <col min="11746" max="11747" width="12.7109375" style="12" customWidth="1"/>
    <col min="11748" max="11748" width="14" style="12" customWidth="1"/>
    <col min="11749" max="11749" width="10.5703125" style="12" customWidth="1"/>
    <col min="11750" max="11750" width="12.7109375" style="12" customWidth="1"/>
    <col min="11751" max="11751" width="12.140625" style="12" customWidth="1"/>
    <col min="11752" max="11753" width="11.85546875" style="12" customWidth="1"/>
    <col min="11754" max="11754" width="17.85546875" style="12" customWidth="1"/>
    <col min="11755" max="11998" width="9.140625" style="12"/>
    <col min="11999" max="11999" width="62.7109375" style="12" customWidth="1"/>
    <col min="12000" max="12000" width="14.140625" style="12" customWidth="1"/>
    <col min="12001" max="12001" width="10" style="12" customWidth="1"/>
    <col min="12002" max="12003" width="12.7109375" style="12" customWidth="1"/>
    <col min="12004" max="12004" width="14" style="12" customWidth="1"/>
    <col min="12005" max="12005" width="10.5703125" style="12" customWidth="1"/>
    <col min="12006" max="12006" width="12.7109375" style="12" customWidth="1"/>
    <col min="12007" max="12007" width="12.140625" style="12" customWidth="1"/>
    <col min="12008" max="12009" width="11.85546875" style="12" customWidth="1"/>
    <col min="12010" max="12010" width="17.85546875" style="12" customWidth="1"/>
    <col min="12011" max="12254" width="9.140625" style="12"/>
    <col min="12255" max="12255" width="62.7109375" style="12" customWidth="1"/>
    <col min="12256" max="12256" width="14.140625" style="12" customWidth="1"/>
    <col min="12257" max="12257" width="10" style="12" customWidth="1"/>
    <col min="12258" max="12259" width="12.7109375" style="12" customWidth="1"/>
    <col min="12260" max="12260" width="14" style="12" customWidth="1"/>
    <col min="12261" max="12261" width="10.5703125" style="12" customWidth="1"/>
    <col min="12262" max="12262" width="12.7109375" style="12" customWidth="1"/>
    <col min="12263" max="12263" width="12.140625" style="12" customWidth="1"/>
    <col min="12264" max="12265" width="11.85546875" style="12" customWidth="1"/>
    <col min="12266" max="12266" width="17.85546875" style="12" customWidth="1"/>
    <col min="12267" max="12510" width="9.140625" style="12"/>
    <col min="12511" max="12511" width="62.7109375" style="12" customWidth="1"/>
    <col min="12512" max="12512" width="14.140625" style="12" customWidth="1"/>
    <col min="12513" max="12513" width="10" style="12" customWidth="1"/>
    <col min="12514" max="12515" width="12.7109375" style="12" customWidth="1"/>
    <col min="12516" max="12516" width="14" style="12" customWidth="1"/>
    <col min="12517" max="12517" width="10.5703125" style="12" customWidth="1"/>
    <col min="12518" max="12518" width="12.7109375" style="12" customWidth="1"/>
    <col min="12519" max="12519" width="12.140625" style="12" customWidth="1"/>
    <col min="12520" max="12521" width="11.85546875" style="12" customWidth="1"/>
    <col min="12522" max="12522" width="17.85546875" style="12" customWidth="1"/>
    <col min="12523" max="12766" width="9.140625" style="12"/>
    <col min="12767" max="12767" width="62.7109375" style="12" customWidth="1"/>
    <col min="12768" max="12768" width="14.140625" style="12" customWidth="1"/>
    <col min="12769" max="12769" width="10" style="12" customWidth="1"/>
    <col min="12770" max="12771" width="12.7109375" style="12" customWidth="1"/>
    <col min="12772" max="12772" width="14" style="12" customWidth="1"/>
    <col min="12773" max="12773" width="10.5703125" style="12" customWidth="1"/>
    <col min="12774" max="12774" width="12.7109375" style="12" customWidth="1"/>
    <col min="12775" max="12775" width="12.140625" style="12" customWidth="1"/>
    <col min="12776" max="12777" width="11.85546875" style="12" customWidth="1"/>
    <col min="12778" max="12778" width="17.85546875" style="12" customWidth="1"/>
    <col min="12779" max="13022" width="9.140625" style="12"/>
    <col min="13023" max="13023" width="62.7109375" style="12" customWidth="1"/>
    <col min="13024" max="13024" width="14.140625" style="12" customWidth="1"/>
    <col min="13025" max="13025" width="10" style="12" customWidth="1"/>
    <col min="13026" max="13027" width="12.7109375" style="12" customWidth="1"/>
    <col min="13028" max="13028" width="14" style="12" customWidth="1"/>
    <col min="13029" max="13029" width="10.5703125" style="12" customWidth="1"/>
    <col min="13030" max="13030" width="12.7109375" style="12" customWidth="1"/>
    <col min="13031" max="13031" width="12.140625" style="12" customWidth="1"/>
    <col min="13032" max="13033" width="11.85546875" style="12" customWidth="1"/>
    <col min="13034" max="13034" width="17.85546875" style="12" customWidth="1"/>
    <col min="13035" max="13278" width="9.140625" style="12"/>
    <col min="13279" max="13279" width="62.7109375" style="12" customWidth="1"/>
    <col min="13280" max="13280" width="14.140625" style="12" customWidth="1"/>
    <col min="13281" max="13281" width="10" style="12" customWidth="1"/>
    <col min="13282" max="13283" width="12.7109375" style="12" customWidth="1"/>
    <col min="13284" max="13284" width="14" style="12" customWidth="1"/>
    <col min="13285" max="13285" width="10.5703125" style="12" customWidth="1"/>
    <col min="13286" max="13286" width="12.7109375" style="12" customWidth="1"/>
    <col min="13287" max="13287" width="12.140625" style="12" customWidth="1"/>
    <col min="13288" max="13289" width="11.85546875" style="12" customWidth="1"/>
    <col min="13290" max="13290" width="17.85546875" style="12" customWidth="1"/>
    <col min="13291" max="13534" width="9.140625" style="12"/>
    <col min="13535" max="13535" width="62.7109375" style="12" customWidth="1"/>
    <col min="13536" max="13536" width="14.140625" style="12" customWidth="1"/>
    <col min="13537" max="13537" width="10" style="12" customWidth="1"/>
    <col min="13538" max="13539" width="12.7109375" style="12" customWidth="1"/>
    <col min="13540" max="13540" width="14" style="12" customWidth="1"/>
    <col min="13541" max="13541" width="10.5703125" style="12" customWidth="1"/>
    <col min="13542" max="13542" width="12.7109375" style="12" customWidth="1"/>
    <col min="13543" max="13543" width="12.140625" style="12" customWidth="1"/>
    <col min="13544" max="13545" width="11.85546875" style="12" customWidth="1"/>
    <col min="13546" max="13546" width="17.85546875" style="12" customWidth="1"/>
    <col min="13547" max="13790" width="9.140625" style="12"/>
    <col min="13791" max="13791" width="62.7109375" style="12" customWidth="1"/>
    <col min="13792" max="13792" width="14.140625" style="12" customWidth="1"/>
    <col min="13793" max="13793" width="10" style="12" customWidth="1"/>
    <col min="13794" max="13795" width="12.7109375" style="12" customWidth="1"/>
    <col min="13796" max="13796" width="14" style="12" customWidth="1"/>
    <col min="13797" max="13797" width="10.5703125" style="12" customWidth="1"/>
    <col min="13798" max="13798" width="12.7109375" style="12" customWidth="1"/>
    <col min="13799" max="13799" width="12.140625" style="12" customWidth="1"/>
    <col min="13800" max="13801" width="11.85546875" style="12" customWidth="1"/>
    <col min="13802" max="13802" width="17.85546875" style="12" customWidth="1"/>
    <col min="13803" max="14046" width="9.140625" style="12"/>
    <col min="14047" max="14047" width="62.7109375" style="12" customWidth="1"/>
    <col min="14048" max="14048" width="14.140625" style="12" customWidth="1"/>
    <col min="14049" max="14049" width="10" style="12" customWidth="1"/>
    <col min="14050" max="14051" width="12.7109375" style="12" customWidth="1"/>
    <col min="14052" max="14052" width="14" style="12" customWidth="1"/>
    <col min="14053" max="14053" width="10.5703125" style="12" customWidth="1"/>
    <col min="14054" max="14054" width="12.7109375" style="12" customWidth="1"/>
    <col min="14055" max="14055" width="12.140625" style="12" customWidth="1"/>
    <col min="14056" max="14057" width="11.85546875" style="12" customWidth="1"/>
    <col min="14058" max="14058" width="17.85546875" style="12" customWidth="1"/>
    <col min="14059" max="14302" width="9.140625" style="12"/>
    <col min="14303" max="14303" width="62.7109375" style="12" customWidth="1"/>
    <col min="14304" max="14304" width="14.140625" style="12" customWidth="1"/>
    <col min="14305" max="14305" width="10" style="12" customWidth="1"/>
    <col min="14306" max="14307" width="12.7109375" style="12" customWidth="1"/>
    <col min="14308" max="14308" width="14" style="12" customWidth="1"/>
    <col min="14309" max="14309" width="10.5703125" style="12" customWidth="1"/>
    <col min="14310" max="14310" width="12.7109375" style="12" customWidth="1"/>
    <col min="14311" max="14311" width="12.140625" style="12" customWidth="1"/>
    <col min="14312" max="14313" width="11.85546875" style="12" customWidth="1"/>
    <col min="14314" max="14314" width="17.85546875" style="12" customWidth="1"/>
    <col min="14315" max="14558" width="9.140625" style="12"/>
    <col min="14559" max="14559" width="62.7109375" style="12" customWidth="1"/>
    <col min="14560" max="14560" width="14.140625" style="12" customWidth="1"/>
    <col min="14561" max="14561" width="10" style="12" customWidth="1"/>
    <col min="14562" max="14563" width="12.7109375" style="12" customWidth="1"/>
    <col min="14564" max="14564" width="14" style="12" customWidth="1"/>
    <col min="14565" max="14565" width="10.5703125" style="12" customWidth="1"/>
    <col min="14566" max="14566" width="12.7109375" style="12" customWidth="1"/>
    <col min="14567" max="14567" width="12.140625" style="12" customWidth="1"/>
    <col min="14568" max="14569" width="11.85546875" style="12" customWidth="1"/>
    <col min="14570" max="14570" width="17.85546875" style="12" customWidth="1"/>
    <col min="14571" max="14814" width="9.140625" style="12"/>
    <col min="14815" max="14815" width="62.7109375" style="12" customWidth="1"/>
    <col min="14816" max="14816" width="14.140625" style="12" customWidth="1"/>
    <col min="14817" max="14817" width="10" style="12" customWidth="1"/>
    <col min="14818" max="14819" width="12.7109375" style="12" customWidth="1"/>
    <col min="14820" max="14820" width="14" style="12" customWidth="1"/>
    <col min="14821" max="14821" width="10.5703125" style="12" customWidth="1"/>
    <col min="14822" max="14822" width="12.7109375" style="12" customWidth="1"/>
    <col min="14823" max="14823" width="12.140625" style="12" customWidth="1"/>
    <col min="14824" max="14825" width="11.85546875" style="12" customWidth="1"/>
    <col min="14826" max="14826" width="17.85546875" style="12" customWidth="1"/>
    <col min="14827" max="15070" width="9.140625" style="12"/>
    <col min="15071" max="15071" width="62.7109375" style="12" customWidth="1"/>
    <col min="15072" max="15072" width="14.140625" style="12" customWidth="1"/>
    <col min="15073" max="15073" width="10" style="12" customWidth="1"/>
    <col min="15074" max="15075" width="12.7109375" style="12" customWidth="1"/>
    <col min="15076" max="15076" width="14" style="12" customWidth="1"/>
    <col min="15077" max="15077" width="10.5703125" style="12" customWidth="1"/>
    <col min="15078" max="15078" width="12.7109375" style="12" customWidth="1"/>
    <col min="15079" max="15079" width="12.140625" style="12" customWidth="1"/>
    <col min="15080" max="15081" width="11.85546875" style="12" customWidth="1"/>
    <col min="15082" max="15082" width="17.85546875" style="12" customWidth="1"/>
    <col min="15083" max="15326" width="9.140625" style="12"/>
    <col min="15327" max="15327" width="62.7109375" style="12" customWidth="1"/>
    <col min="15328" max="15328" width="14.140625" style="12" customWidth="1"/>
    <col min="15329" max="15329" width="10" style="12" customWidth="1"/>
    <col min="15330" max="15331" width="12.7109375" style="12" customWidth="1"/>
    <col min="15332" max="15332" width="14" style="12" customWidth="1"/>
    <col min="15333" max="15333" width="10.5703125" style="12" customWidth="1"/>
    <col min="15334" max="15334" width="12.7109375" style="12" customWidth="1"/>
    <col min="15335" max="15335" width="12.140625" style="12" customWidth="1"/>
    <col min="15336" max="15337" width="11.85546875" style="12" customWidth="1"/>
    <col min="15338" max="15338" width="17.85546875" style="12" customWidth="1"/>
    <col min="15339" max="15582" width="9.140625" style="12"/>
    <col min="15583" max="15583" width="62.7109375" style="12" customWidth="1"/>
    <col min="15584" max="15584" width="14.140625" style="12" customWidth="1"/>
    <col min="15585" max="15585" width="10" style="12" customWidth="1"/>
    <col min="15586" max="15587" width="12.7109375" style="12" customWidth="1"/>
    <col min="15588" max="15588" width="14" style="12" customWidth="1"/>
    <col min="15589" max="15589" width="10.5703125" style="12" customWidth="1"/>
    <col min="15590" max="15590" width="12.7109375" style="12" customWidth="1"/>
    <col min="15591" max="15591" width="12.140625" style="12" customWidth="1"/>
    <col min="15592" max="15593" width="11.85546875" style="12" customWidth="1"/>
    <col min="15594" max="15594" width="17.85546875" style="12" customWidth="1"/>
    <col min="15595" max="15838" width="9.140625" style="12"/>
    <col min="15839" max="15839" width="62.7109375" style="12" customWidth="1"/>
    <col min="15840" max="15840" width="14.140625" style="12" customWidth="1"/>
    <col min="15841" max="15841" width="10" style="12" customWidth="1"/>
    <col min="15842" max="15843" width="12.7109375" style="12" customWidth="1"/>
    <col min="15844" max="15844" width="14" style="12" customWidth="1"/>
    <col min="15845" max="15845" width="10.5703125" style="12" customWidth="1"/>
    <col min="15846" max="15846" width="12.7109375" style="12" customWidth="1"/>
    <col min="15847" max="15847" width="12.140625" style="12" customWidth="1"/>
    <col min="15848" max="15849" width="11.85546875" style="12" customWidth="1"/>
    <col min="15850" max="15850" width="17.85546875" style="12" customWidth="1"/>
    <col min="15851" max="16094" width="9.140625" style="12"/>
    <col min="16095" max="16095" width="62.7109375" style="12" customWidth="1"/>
    <col min="16096" max="16096" width="14.140625" style="12" customWidth="1"/>
    <col min="16097" max="16097" width="10" style="12" customWidth="1"/>
    <col min="16098" max="16099" width="12.7109375" style="12" customWidth="1"/>
    <col min="16100" max="16100" width="14" style="12" customWidth="1"/>
    <col min="16101" max="16101" width="10.5703125" style="12" customWidth="1"/>
    <col min="16102" max="16102" width="12.7109375" style="12" customWidth="1"/>
    <col min="16103" max="16103" width="12.140625" style="12" customWidth="1"/>
    <col min="16104" max="16105" width="11.85546875" style="12" customWidth="1"/>
    <col min="16106" max="16106" width="17.85546875" style="12" customWidth="1"/>
    <col min="16107" max="16384" width="9.140625" style="12"/>
  </cols>
  <sheetData>
    <row r="1" spans="1:13" s="5" customFormat="1" ht="19.5" customHeight="1" x14ac:dyDescent="0.35">
      <c r="A1" s="1"/>
      <c r="B1" s="2"/>
      <c r="C1" s="3"/>
      <c r="D1" s="3"/>
      <c r="E1" s="31"/>
      <c r="F1" s="3"/>
      <c r="G1" s="3"/>
      <c r="H1" s="3"/>
      <c r="I1" s="3"/>
      <c r="J1" s="3"/>
      <c r="K1" s="4"/>
      <c r="L1" s="4"/>
      <c r="M1" s="4"/>
    </row>
    <row r="2" spans="1:13" s="5" customFormat="1" ht="19.5" customHeight="1" x14ac:dyDescent="0.35">
      <c r="A2" s="1"/>
      <c r="B2" s="2"/>
      <c r="C2" s="71" t="s">
        <v>0</v>
      </c>
      <c r="D2" s="29"/>
      <c r="F2" s="29"/>
      <c r="G2" s="29"/>
      <c r="H2" s="29"/>
      <c r="I2" s="29"/>
      <c r="J2" s="29"/>
      <c r="K2" s="4"/>
      <c r="L2" s="4"/>
      <c r="M2" s="4"/>
    </row>
    <row r="3" spans="1:13" s="5" customFormat="1" ht="19.5" customHeight="1" x14ac:dyDescent="0.35">
      <c r="A3" s="1"/>
      <c r="B3" s="2"/>
      <c r="C3" s="71" t="s">
        <v>1</v>
      </c>
      <c r="D3" s="29"/>
      <c r="F3" s="29"/>
      <c r="G3" s="29"/>
      <c r="H3" s="29"/>
      <c r="I3" s="29"/>
      <c r="J3" s="29"/>
      <c r="K3" s="4"/>
      <c r="L3" s="4"/>
      <c r="M3" s="4"/>
    </row>
    <row r="4" spans="1:13" s="5" customFormat="1" ht="19.5" customHeight="1" x14ac:dyDescent="0.35">
      <c r="A4" s="1"/>
      <c r="B4" s="2"/>
      <c r="C4" s="71" t="s">
        <v>2</v>
      </c>
      <c r="D4" s="29"/>
      <c r="F4" s="29"/>
      <c r="G4" s="29"/>
      <c r="H4" s="29"/>
      <c r="I4" s="29"/>
      <c r="J4" s="29"/>
      <c r="K4" s="4"/>
      <c r="L4" s="4"/>
      <c r="M4" s="4"/>
    </row>
    <row r="5" spans="1:13" s="5" customFormat="1" ht="19.5" customHeight="1" x14ac:dyDescent="0.35">
      <c r="A5" s="1"/>
      <c r="B5" s="2"/>
      <c r="C5" s="71" t="s">
        <v>85</v>
      </c>
      <c r="D5" s="29"/>
      <c r="F5" s="29"/>
      <c r="G5" s="29"/>
      <c r="H5" s="29"/>
      <c r="I5" s="29"/>
      <c r="J5" s="29"/>
      <c r="K5" s="4"/>
      <c r="L5" s="4"/>
      <c r="M5" s="4"/>
    </row>
    <row r="6" spans="1:13" s="5" customFormat="1" ht="19.5" customHeight="1" x14ac:dyDescent="0.35">
      <c r="A6" s="1"/>
      <c r="B6" s="2"/>
      <c r="C6" s="71" t="s">
        <v>86</v>
      </c>
      <c r="D6" s="29"/>
      <c r="F6" s="29"/>
      <c r="G6" s="29"/>
      <c r="H6" s="29"/>
      <c r="I6" s="29"/>
      <c r="J6" s="29"/>
      <c r="K6" s="4"/>
      <c r="L6" s="4"/>
      <c r="M6" s="4"/>
    </row>
    <row r="7" spans="1:13" s="5" customFormat="1" ht="19.5" customHeight="1" x14ac:dyDescent="0.35">
      <c r="A7" s="1"/>
      <c r="B7" s="2"/>
      <c r="C7" s="3"/>
      <c r="D7" s="29"/>
      <c r="E7" s="32"/>
      <c r="F7" s="29"/>
      <c r="G7" s="29"/>
      <c r="H7" s="29"/>
      <c r="I7" s="29"/>
      <c r="J7" s="29"/>
      <c r="K7" s="4"/>
      <c r="L7" s="4"/>
      <c r="M7" s="4"/>
    </row>
    <row r="8" spans="1:13" s="5" customFormat="1" ht="19.5" customHeight="1" x14ac:dyDescent="0.35">
      <c r="A8" s="1"/>
      <c r="B8" s="2"/>
      <c r="C8" s="3" t="s">
        <v>177</v>
      </c>
      <c r="D8" s="29"/>
      <c r="E8" s="32"/>
      <c r="F8" s="29"/>
      <c r="G8" s="29"/>
      <c r="H8" s="29"/>
      <c r="I8" s="29"/>
      <c r="J8" s="29"/>
      <c r="K8" s="4"/>
      <c r="L8" s="4"/>
      <c r="M8" s="4"/>
    </row>
    <row r="9" spans="1:13" s="5" customFormat="1" ht="19.5" customHeight="1" x14ac:dyDescent="0.35">
      <c r="A9" s="1"/>
      <c r="B9" s="6"/>
      <c r="C9" s="8" t="s">
        <v>183</v>
      </c>
      <c r="D9" s="29"/>
      <c r="E9" s="32"/>
      <c r="F9" s="29"/>
      <c r="G9" s="29"/>
      <c r="H9" s="29"/>
      <c r="I9" s="29"/>
      <c r="J9" s="29"/>
      <c r="K9" s="4"/>
      <c r="L9" s="4"/>
      <c r="M9" s="4"/>
    </row>
    <row r="10" spans="1:13" s="5" customFormat="1" ht="19.5" customHeight="1" x14ac:dyDescent="0.35">
      <c r="A10" s="1"/>
      <c r="B10" s="6" t="s">
        <v>87</v>
      </c>
      <c r="C10" s="72" t="s">
        <v>88</v>
      </c>
      <c r="D10" s="29"/>
      <c r="E10" s="31"/>
      <c r="F10" s="29"/>
      <c r="G10" s="29"/>
      <c r="H10" s="29"/>
      <c r="I10" s="29"/>
      <c r="J10" s="29"/>
      <c r="K10" s="4"/>
      <c r="L10" s="4"/>
      <c r="M10" s="4"/>
    </row>
    <row r="11" spans="1:13" s="5" customFormat="1" ht="19.5" customHeight="1" x14ac:dyDescent="0.25">
      <c r="A11" s="1"/>
      <c r="B11" s="7" t="s">
        <v>3</v>
      </c>
      <c r="C11" s="158">
        <f>M60</f>
        <v>73742.280241390225</v>
      </c>
      <c r="D11" s="28"/>
      <c r="E11" s="156"/>
      <c r="F11" s="28"/>
      <c r="G11" s="28"/>
      <c r="H11" s="28"/>
      <c r="I11" s="28"/>
      <c r="J11" s="28"/>
    </row>
    <row r="12" spans="1:13" s="5" customFormat="1" ht="19.5" customHeight="1" x14ac:dyDescent="0.25">
      <c r="A12" s="1"/>
      <c r="B12" s="9"/>
      <c r="C12" s="10"/>
      <c r="D12" s="30"/>
      <c r="E12" s="33"/>
      <c r="F12" s="30"/>
      <c r="G12" s="30"/>
      <c r="H12" s="30"/>
      <c r="I12" s="30"/>
      <c r="J12" s="30"/>
      <c r="K12" s="11"/>
    </row>
    <row r="13" spans="1:13" s="22" customFormat="1" ht="15.75" x14ac:dyDescent="0.25">
      <c r="A13" s="78"/>
      <c r="B13" s="79"/>
      <c r="C13" s="80"/>
      <c r="D13" s="81"/>
      <c r="E13" s="82"/>
      <c r="F13" s="83" t="s">
        <v>80</v>
      </c>
      <c r="G13" s="84"/>
      <c r="H13" s="85"/>
      <c r="I13" s="83" t="s">
        <v>81</v>
      </c>
      <c r="J13" s="84"/>
      <c r="K13" s="86" t="s">
        <v>4</v>
      </c>
      <c r="L13" s="86" t="s">
        <v>82</v>
      </c>
      <c r="M13" s="87" t="s">
        <v>82</v>
      </c>
    </row>
    <row r="14" spans="1:13" s="36" customFormat="1" ht="30" x14ac:dyDescent="0.25">
      <c r="A14" s="88" t="s">
        <v>6</v>
      </c>
      <c r="B14" s="89" t="s">
        <v>7</v>
      </c>
      <c r="C14" s="89" t="s">
        <v>8</v>
      </c>
      <c r="D14" s="90" t="s">
        <v>9</v>
      </c>
      <c r="E14" s="90" t="s">
        <v>78</v>
      </c>
      <c r="F14" s="90" t="s">
        <v>79</v>
      </c>
      <c r="G14" s="90" t="s">
        <v>77</v>
      </c>
      <c r="H14" s="90" t="s">
        <v>78</v>
      </c>
      <c r="I14" s="90" t="s">
        <v>79</v>
      </c>
      <c r="J14" s="90" t="s">
        <v>77</v>
      </c>
      <c r="K14" s="91">
        <f>BDI!E53</f>
        <v>0.22696075945740879</v>
      </c>
      <c r="L14" s="90" t="s">
        <v>83</v>
      </c>
      <c r="M14" s="90" t="s">
        <v>84</v>
      </c>
    </row>
    <row r="15" spans="1:13" s="146" customFormat="1" x14ac:dyDescent="0.25">
      <c r="A15" s="148">
        <v>1</v>
      </c>
      <c r="B15" s="47" t="s">
        <v>169</v>
      </c>
      <c r="C15" s="152">
        <f>C16+C19+C22</f>
        <v>63247.495924586459</v>
      </c>
      <c r="D15" s="48"/>
      <c r="E15" s="145"/>
      <c r="F15" s="145"/>
      <c r="G15" s="145"/>
      <c r="H15" s="145"/>
      <c r="I15" s="145"/>
      <c r="J15" s="145"/>
      <c r="K15" s="145"/>
      <c r="L15" s="145"/>
      <c r="M15" s="145"/>
    </row>
    <row r="16" spans="1:13" s="144" customFormat="1" ht="14.25" x14ac:dyDescent="0.25">
      <c r="A16" s="149" t="s">
        <v>98</v>
      </c>
      <c r="B16" s="68" t="s">
        <v>158</v>
      </c>
      <c r="C16" s="151">
        <f>SUM(M17:M18)</f>
        <v>20322.76453927279</v>
      </c>
      <c r="D16" s="52"/>
      <c r="E16" s="53"/>
      <c r="F16" s="53"/>
      <c r="G16" s="53"/>
      <c r="H16" s="53"/>
      <c r="I16" s="53"/>
      <c r="J16" s="53"/>
      <c r="K16" s="53"/>
      <c r="L16" s="53"/>
      <c r="M16" s="53"/>
    </row>
    <row r="17" spans="1:16" s="25" customFormat="1" ht="42.75" x14ac:dyDescent="0.25">
      <c r="A17" s="150" t="s">
        <v>100</v>
      </c>
      <c r="B17" s="44" t="s">
        <v>168</v>
      </c>
      <c r="C17" s="43" t="s">
        <v>23</v>
      </c>
      <c r="D17" s="45">
        <v>1</v>
      </c>
      <c r="E17" s="179">
        <v>12500</v>
      </c>
      <c r="F17" s="179">
        <v>0</v>
      </c>
      <c r="G17" s="46">
        <f t="shared" ref="G17" si="0">E17+F17</f>
        <v>12500</v>
      </c>
      <c r="H17" s="46">
        <f>E17*D17</f>
        <v>12500</v>
      </c>
      <c r="I17" s="46">
        <f>F17*D17</f>
        <v>0</v>
      </c>
      <c r="J17" s="46">
        <f t="shared" ref="J17" si="1">H17+I17</f>
        <v>12500</v>
      </c>
      <c r="K17" s="46">
        <f t="shared" ref="K17" si="2">J17*$K$14</f>
        <v>2837.0094932176098</v>
      </c>
      <c r="L17" s="46">
        <f t="shared" ref="L17" si="3">I17*(1+$K$14)</f>
        <v>0</v>
      </c>
      <c r="M17" s="46">
        <f t="shared" ref="M17" si="4">J17*(1+$K$14)</f>
        <v>15337.009493217611</v>
      </c>
    </row>
    <row r="18" spans="1:16" s="25" customFormat="1" ht="71.25" x14ac:dyDescent="0.25">
      <c r="A18" s="150" t="s">
        <v>102</v>
      </c>
      <c r="B18" s="44" t="s">
        <v>171</v>
      </c>
      <c r="C18" s="43" t="s">
        <v>170</v>
      </c>
      <c r="D18" s="45">
        <v>17.5</v>
      </c>
      <c r="E18" s="179">
        <v>210.6</v>
      </c>
      <c r="F18" s="179">
        <v>21.6</v>
      </c>
      <c r="G18" s="46">
        <f t="shared" ref="G18" si="5">E18+F18</f>
        <v>232.2</v>
      </c>
      <c r="H18" s="46">
        <f>E18*D18</f>
        <v>3685.5</v>
      </c>
      <c r="I18" s="46">
        <f>F18*D18</f>
        <v>378</v>
      </c>
      <c r="J18" s="46">
        <f t="shared" ref="J18" si="6">H18+I18</f>
        <v>4063.5</v>
      </c>
      <c r="K18" s="46">
        <f t="shared" ref="K18" si="7">J18*$K$14</f>
        <v>922.25504605518063</v>
      </c>
      <c r="L18" s="46">
        <f t="shared" ref="L18" si="8">I18*(1+$K$14)</f>
        <v>463.7911670749005</v>
      </c>
      <c r="M18" s="46">
        <f t="shared" ref="M18" si="9">J18*(1+$K$14)</f>
        <v>4985.7550460551802</v>
      </c>
      <c r="P18" s="147"/>
    </row>
    <row r="19" spans="1:16" s="144" customFormat="1" ht="14.25" x14ac:dyDescent="0.25">
      <c r="A19" s="149" t="s">
        <v>112</v>
      </c>
      <c r="B19" s="68" t="s">
        <v>159</v>
      </c>
      <c r="C19" s="151">
        <f>SUM(M20:M21)</f>
        <v>23314.2175669059</v>
      </c>
      <c r="D19" s="52"/>
      <c r="E19" s="180"/>
      <c r="F19" s="180"/>
      <c r="G19" s="53"/>
      <c r="H19" s="53"/>
      <c r="I19" s="53"/>
      <c r="J19" s="53"/>
      <c r="K19" s="53"/>
      <c r="L19" s="53"/>
      <c r="M19" s="53"/>
    </row>
    <row r="20" spans="1:16" s="25" customFormat="1" ht="42.75" x14ac:dyDescent="0.25">
      <c r="A20" s="150" t="s">
        <v>114</v>
      </c>
      <c r="B20" s="44" t="s">
        <v>168</v>
      </c>
      <c r="C20" s="43" t="s">
        <v>23</v>
      </c>
      <c r="D20" s="45">
        <v>1</v>
      </c>
      <c r="E20" s="179">
        <v>12500</v>
      </c>
      <c r="F20" s="179">
        <v>0</v>
      </c>
      <c r="G20" s="46">
        <f t="shared" ref="G20:G21" si="10">E20+F20</f>
        <v>12500</v>
      </c>
      <c r="H20" s="46">
        <f>E20*D20</f>
        <v>12500</v>
      </c>
      <c r="I20" s="46">
        <f>F20*D20</f>
        <v>0</v>
      </c>
      <c r="J20" s="46">
        <f t="shared" ref="J20:J21" si="11">H20+I20</f>
        <v>12500</v>
      </c>
      <c r="K20" s="46">
        <f t="shared" ref="K20:K21" si="12">J20*$K$14</f>
        <v>2837.0094932176098</v>
      </c>
      <c r="L20" s="46">
        <f t="shared" ref="L20:L21" si="13">I20*(1+$K$14)</f>
        <v>0</v>
      </c>
      <c r="M20" s="46">
        <f t="shared" ref="M20:M21" si="14">J20*(1+$K$14)</f>
        <v>15337.009493217611</v>
      </c>
    </row>
    <row r="21" spans="1:16" s="25" customFormat="1" ht="85.5" x14ac:dyDescent="0.25">
      <c r="A21" s="150" t="s">
        <v>116</v>
      </c>
      <c r="B21" s="44" t="s">
        <v>187</v>
      </c>
      <c r="C21" s="43" t="s">
        <v>170</v>
      </c>
      <c r="D21" s="45">
        <v>28</v>
      </c>
      <c r="E21" s="179">
        <v>210.6</v>
      </c>
      <c r="F21" s="179">
        <v>21.6</v>
      </c>
      <c r="G21" s="46">
        <f t="shared" si="10"/>
        <v>232.2</v>
      </c>
      <c r="H21" s="46">
        <f>E21*D21</f>
        <v>5896.8</v>
      </c>
      <c r="I21" s="46">
        <f>F21*D21</f>
        <v>604.80000000000007</v>
      </c>
      <c r="J21" s="46">
        <f t="shared" si="11"/>
        <v>6501.6</v>
      </c>
      <c r="K21" s="46">
        <f t="shared" si="12"/>
        <v>1475.6080736882891</v>
      </c>
      <c r="L21" s="46">
        <f t="shared" si="13"/>
        <v>742.06586731984089</v>
      </c>
      <c r="M21" s="46">
        <f t="shared" si="14"/>
        <v>7977.208073688289</v>
      </c>
    </row>
    <row r="22" spans="1:16" s="144" customFormat="1" ht="14.25" x14ac:dyDescent="0.25">
      <c r="A22" s="149" t="s">
        <v>172</v>
      </c>
      <c r="B22" s="68" t="s">
        <v>184</v>
      </c>
      <c r="C22" s="151">
        <f>SUM(M23:M24)</f>
        <v>19610.513818407766</v>
      </c>
      <c r="D22" s="52"/>
      <c r="E22" s="180"/>
      <c r="F22" s="180"/>
      <c r="G22" s="53"/>
      <c r="H22" s="53"/>
      <c r="I22" s="53"/>
      <c r="J22" s="53"/>
      <c r="K22" s="53"/>
      <c r="L22" s="53"/>
      <c r="M22" s="53"/>
    </row>
    <row r="23" spans="1:16" s="25" customFormat="1" ht="42.75" x14ac:dyDescent="0.25">
      <c r="A23" s="150" t="s">
        <v>173</v>
      </c>
      <c r="B23" s="44" t="s">
        <v>168</v>
      </c>
      <c r="C23" s="43" t="s">
        <v>23</v>
      </c>
      <c r="D23" s="45">
        <v>1</v>
      </c>
      <c r="E23" s="179">
        <v>12500</v>
      </c>
      <c r="F23" s="179">
        <v>0</v>
      </c>
      <c r="G23" s="46">
        <f t="shared" ref="G23:G24" si="15">E23+F23</f>
        <v>12500</v>
      </c>
      <c r="H23" s="46">
        <f>E23*D23</f>
        <v>12500</v>
      </c>
      <c r="I23" s="46">
        <f>F23*D23</f>
        <v>0</v>
      </c>
      <c r="J23" s="46">
        <f t="shared" ref="J23:J24" si="16">H23+I23</f>
        <v>12500</v>
      </c>
      <c r="K23" s="46">
        <f t="shared" ref="K23:K24" si="17">J23*$K$14</f>
        <v>2837.0094932176098</v>
      </c>
      <c r="L23" s="46">
        <f t="shared" ref="L23:L24" si="18">I23*(1+$K$14)</f>
        <v>0</v>
      </c>
      <c r="M23" s="46">
        <f t="shared" ref="M23:M24" si="19">J23*(1+$K$14)</f>
        <v>15337.009493217611</v>
      </c>
    </row>
    <row r="24" spans="1:16" s="25" customFormat="1" ht="71.25" x14ac:dyDescent="0.25">
      <c r="A24" s="150" t="s">
        <v>174</v>
      </c>
      <c r="B24" s="44" t="s">
        <v>188</v>
      </c>
      <c r="C24" s="43" t="s">
        <v>170</v>
      </c>
      <c r="D24" s="45">
        <v>15</v>
      </c>
      <c r="E24" s="179">
        <v>210.6</v>
      </c>
      <c r="F24" s="179">
        <v>21.6</v>
      </c>
      <c r="G24" s="46">
        <f t="shared" si="15"/>
        <v>232.2</v>
      </c>
      <c r="H24" s="46">
        <f>E24*D24</f>
        <v>3159</v>
      </c>
      <c r="I24" s="46">
        <f>F24*D24</f>
        <v>324</v>
      </c>
      <c r="J24" s="46">
        <f t="shared" si="16"/>
        <v>3483</v>
      </c>
      <c r="K24" s="46">
        <f t="shared" si="17"/>
        <v>790.50432519015476</v>
      </c>
      <c r="L24" s="46">
        <f t="shared" si="18"/>
        <v>397.53528606420042</v>
      </c>
      <c r="M24" s="46">
        <f t="shared" si="19"/>
        <v>4273.5043251901552</v>
      </c>
      <c r="P24" s="147"/>
    </row>
    <row r="25" spans="1:16" s="37" customFormat="1" x14ac:dyDescent="0.25">
      <c r="A25" s="70">
        <v>2</v>
      </c>
      <c r="B25" s="47" t="s">
        <v>37</v>
      </c>
      <c r="C25" s="152">
        <f>C26+C31+C57</f>
        <v>10494.784316803756</v>
      </c>
      <c r="D25" s="49"/>
      <c r="E25" s="181"/>
      <c r="F25" s="182"/>
      <c r="G25" s="49"/>
      <c r="H25" s="49"/>
      <c r="I25" s="49"/>
      <c r="J25" s="49"/>
      <c r="K25" s="50"/>
      <c r="L25" s="50"/>
      <c r="M25" s="51"/>
    </row>
    <row r="26" spans="1:16" s="38" customFormat="1" ht="14.25" x14ac:dyDescent="0.25">
      <c r="A26" s="67" t="s">
        <v>130</v>
      </c>
      <c r="B26" s="68" t="s">
        <v>57</v>
      </c>
      <c r="C26" s="151">
        <f>SUM(M27:M30)</f>
        <v>4091.7300886765397</v>
      </c>
      <c r="D26" s="52"/>
      <c r="E26" s="183"/>
      <c r="F26" s="184"/>
      <c r="G26" s="52"/>
      <c r="H26" s="52"/>
      <c r="I26" s="52"/>
      <c r="J26" s="52"/>
      <c r="K26" s="53"/>
      <c r="L26" s="53"/>
      <c r="M26" s="54"/>
    </row>
    <row r="27" spans="1:16" s="13" customFormat="1" ht="15.6" customHeight="1" x14ac:dyDescent="0.25">
      <c r="A27" s="66" t="s">
        <v>38</v>
      </c>
      <c r="B27" s="157" t="s">
        <v>49</v>
      </c>
      <c r="C27" s="43" t="s">
        <v>54</v>
      </c>
      <c r="D27" s="45">
        <v>220</v>
      </c>
      <c r="E27" s="185">
        <v>6.81</v>
      </c>
      <c r="F27" s="186">
        <v>0</v>
      </c>
      <c r="G27" s="45">
        <f>E27+F27</f>
        <v>6.81</v>
      </c>
      <c r="H27" s="45">
        <f>E27*D27</f>
        <v>1498.1999999999998</v>
      </c>
      <c r="I27" s="45">
        <f>F27*D27</f>
        <v>0</v>
      </c>
      <c r="J27" s="45">
        <f>H27+I27</f>
        <v>1498.1999999999998</v>
      </c>
      <c r="K27" s="46">
        <f>J27*$K$14</f>
        <v>340.03260981908983</v>
      </c>
      <c r="L27" s="46">
        <f t="shared" ref="L27:M30" si="20">I27*(1+$K$14)</f>
        <v>0</v>
      </c>
      <c r="M27" s="56">
        <f t="shared" si="20"/>
        <v>1838.2326098190897</v>
      </c>
    </row>
    <row r="28" spans="1:16" s="13" customFormat="1" ht="15.6" customHeight="1" x14ac:dyDescent="0.25">
      <c r="A28" s="66" t="s">
        <v>39</v>
      </c>
      <c r="B28" s="44" t="s">
        <v>51</v>
      </c>
      <c r="C28" s="43" t="s">
        <v>50</v>
      </c>
      <c r="D28" s="45">
        <v>35</v>
      </c>
      <c r="E28" s="185">
        <v>4.5</v>
      </c>
      <c r="F28" s="186">
        <v>16.149999999999999</v>
      </c>
      <c r="G28" s="45">
        <f>E28+F28</f>
        <v>20.65</v>
      </c>
      <c r="H28" s="45">
        <f>E28*D28</f>
        <v>157.5</v>
      </c>
      <c r="I28" s="45">
        <f>F28*D28</f>
        <v>565.25</v>
      </c>
      <c r="J28" s="45">
        <f>H28+I28</f>
        <v>722.75</v>
      </c>
      <c r="K28" s="46">
        <f>J28*$K$14</f>
        <v>164.0358888978422</v>
      </c>
      <c r="L28" s="46">
        <f t="shared" si="20"/>
        <v>693.53956928330035</v>
      </c>
      <c r="M28" s="56">
        <f t="shared" si="20"/>
        <v>886.78588889784226</v>
      </c>
    </row>
    <row r="29" spans="1:16" s="13" customFormat="1" ht="15.6" customHeight="1" x14ac:dyDescent="0.25">
      <c r="A29" s="66" t="s">
        <v>45</v>
      </c>
      <c r="B29" s="44" t="s">
        <v>92</v>
      </c>
      <c r="C29" s="43" t="s">
        <v>23</v>
      </c>
      <c r="D29" s="45">
        <v>6</v>
      </c>
      <c r="E29" s="185">
        <v>85</v>
      </c>
      <c r="F29" s="186">
        <v>0</v>
      </c>
      <c r="G29" s="45">
        <f>E29+F29</f>
        <v>85</v>
      </c>
      <c r="H29" s="45">
        <f>E29*D29</f>
        <v>510</v>
      </c>
      <c r="I29" s="45">
        <f>F29*D29</f>
        <v>0</v>
      </c>
      <c r="J29" s="45">
        <f>H29+I29</f>
        <v>510</v>
      </c>
      <c r="K29" s="46">
        <f>J29*$K$14</f>
        <v>115.74998732327849</v>
      </c>
      <c r="L29" s="46">
        <f t="shared" si="20"/>
        <v>0</v>
      </c>
      <c r="M29" s="56">
        <f t="shared" si="20"/>
        <v>625.74998732327845</v>
      </c>
    </row>
    <row r="30" spans="1:16" s="13" customFormat="1" ht="15.6" customHeight="1" x14ac:dyDescent="0.25">
      <c r="A30" s="66" t="s">
        <v>46</v>
      </c>
      <c r="B30" s="44" t="s">
        <v>56</v>
      </c>
      <c r="C30" s="43" t="s">
        <v>55</v>
      </c>
      <c r="D30" s="45">
        <v>30</v>
      </c>
      <c r="E30" s="185">
        <v>19.13</v>
      </c>
      <c r="F30" s="186">
        <v>1</v>
      </c>
      <c r="G30" s="45">
        <f>E30+F30</f>
        <v>20.13</v>
      </c>
      <c r="H30" s="45">
        <f>E30*D30</f>
        <v>573.9</v>
      </c>
      <c r="I30" s="45">
        <f>F30*D30</f>
        <v>30</v>
      </c>
      <c r="J30" s="45">
        <f>H30+I30</f>
        <v>603.9</v>
      </c>
      <c r="K30" s="46">
        <f>J30*$K$14</f>
        <v>137.06160263632916</v>
      </c>
      <c r="L30" s="46">
        <f t="shared" si="20"/>
        <v>36.808822783722263</v>
      </c>
      <c r="M30" s="56">
        <f t="shared" si="20"/>
        <v>740.96160263632919</v>
      </c>
    </row>
    <row r="31" spans="1:16" s="38" customFormat="1" ht="14.25" x14ac:dyDescent="0.25">
      <c r="A31" s="67" t="s">
        <v>132</v>
      </c>
      <c r="B31" s="68" t="s">
        <v>58</v>
      </c>
      <c r="C31" s="151">
        <f>SUM(M32:M56)</f>
        <v>5242.1039575286168</v>
      </c>
      <c r="D31" s="52"/>
      <c r="E31" s="183"/>
      <c r="F31" s="184"/>
      <c r="G31" s="52"/>
      <c r="H31" s="52"/>
      <c r="I31" s="52"/>
      <c r="J31" s="52"/>
      <c r="K31" s="53"/>
      <c r="L31" s="53"/>
      <c r="M31" s="54"/>
    </row>
    <row r="32" spans="1:16" s="26" customFormat="1" ht="14.25" x14ac:dyDescent="0.25">
      <c r="A32" s="55" t="s">
        <v>40</v>
      </c>
      <c r="B32" s="157" t="s">
        <v>18</v>
      </c>
      <c r="C32" s="43" t="s">
        <v>22</v>
      </c>
      <c r="D32" s="45">
        <v>30</v>
      </c>
      <c r="E32" s="187">
        <v>8.83</v>
      </c>
      <c r="F32" s="186">
        <v>0</v>
      </c>
      <c r="G32" s="45">
        <f t="shared" ref="G32:G59" si="21">E32+F32</f>
        <v>8.83</v>
      </c>
      <c r="H32" s="45">
        <f t="shared" ref="H32:H59" si="22">E32*D32</f>
        <v>264.89999999999998</v>
      </c>
      <c r="I32" s="45">
        <f t="shared" ref="I32:I59" si="23">F32*D32</f>
        <v>0</v>
      </c>
      <c r="J32" s="45">
        <f t="shared" ref="J32:J56" si="24">H32+I32</f>
        <v>264.89999999999998</v>
      </c>
      <c r="K32" s="46">
        <f t="shared" ref="K32:K56" si="25">J32*$K$14</f>
        <v>60.121905180267582</v>
      </c>
      <c r="L32" s="46">
        <f t="shared" ref="L32:M56" si="26">I32*(1+$K$14)</f>
        <v>0</v>
      </c>
      <c r="M32" s="56">
        <f t="shared" si="26"/>
        <v>325.02190518026754</v>
      </c>
    </row>
    <row r="33" spans="1:13" s="27" customFormat="1" ht="14.25" x14ac:dyDescent="0.25">
      <c r="A33" s="55" t="s">
        <v>41</v>
      </c>
      <c r="B33" s="157" t="s">
        <v>19</v>
      </c>
      <c r="C33" s="43" t="s">
        <v>23</v>
      </c>
      <c r="D33" s="45">
        <v>6</v>
      </c>
      <c r="E33" s="187">
        <v>13.41</v>
      </c>
      <c r="F33" s="186">
        <v>0</v>
      </c>
      <c r="G33" s="45">
        <f t="shared" si="21"/>
        <v>13.41</v>
      </c>
      <c r="H33" s="45">
        <f t="shared" si="22"/>
        <v>80.460000000000008</v>
      </c>
      <c r="I33" s="45">
        <f t="shared" si="23"/>
        <v>0</v>
      </c>
      <c r="J33" s="45">
        <f t="shared" si="24"/>
        <v>80.460000000000008</v>
      </c>
      <c r="K33" s="46">
        <f t="shared" si="25"/>
        <v>18.261262705943114</v>
      </c>
      <c r="L33" s="46">
        <f t="shared" si="26"/>
        <v>0</v>
      </c>
      <c r="M33" s="56">
        <f t="shared" si="26"/>
        <v>98.721262705943118</v>
      </c>
    </row>
    <row r="34" spans="1:13" s="26" customFormat="1" ht="14.25" x14ac:dyDescent="0.25">
      <c r="A34" s="55" t="s">
        <v>43</v>
      </c>
      <c r="B34" s="157" t="s">
        <v>20</v>
      </c>
      <c r="C34" s="43" t="s">
        <v>23</v>
      </c>
      <c r="D34" s="45">
        <v>6</v>
      </c>
      <c r="E34" s="187">
        <v>2.72</v>
      </c>
      <c r="F34" s="186">
        <v>0</v>
      </c>
      <c r="G34" s="45">
        <f t="shared" si="21"/>
        <v>2.72</v>
      </c>
      <c r="H34" s="45">
        <f t="shared" si="22"/>
        <v>16.32</v>
      </c>
      <c r="I34" s="45">
        <f t="shared" si="23"/>
        <v>0</v>
      </c>
      <c r="J34" s="45">
        <f t="shared" si="24"/>
        <v>16.32</v>
      </c>
      <c r="K34" s="46">
        <f t="shared" si="25"/>
        <v>3.7039995943449116</v>
      </c>
      <c r="L34" s="46">
        <f t="shared" si="26"/>
        <v>0</v>
      </c>
      <c r="M34" s="56">
        <f t="shared" si="26"/>
        <v>20.023999594344911</v>
      </c>
    </row>
    <row r="35" spans="1:13" s="27" customFormat="1" ht="14.25" x14ac:dyDescent="0.25">
      <c r="A35" s="55" t="s">
        <v>47</v>
      </c>
      <c r="B35" s="44" t="s">
        <v>21</v>
      </c>
      <c r="C35" s="43" t="s">
        <v>23</v>
      </c>
      <c r="D35" s="45">
        <v>6</v>
      </c>
      <c r="E35" s="187">
        <v>3.67</v>
      </c>
      <c r="F35" s="186">
        <v>0</v>
      </c>
      <c r="G35" s="45">
        <f t="shared" si="21"/>
        <v>3.67</v>
      </c>
      <c r="H35" s="45">
        <f t="shared" si="22"/>
        <v>22.02</v>
      </c>
      <c r="I35" s="45">
        <f t="shared" si="23"/>
        <v>0</v>
      </c>
      <c r="J35" s="45">
        <f t="shared" si="24"/>
        <v>22.02</v>
      </c>
      <c r="K35" s="46">
        <f t="shared" si="25"/>
        <v>4.9976759232521415</v>
      </c>
      <c r="L35" s="46">
        <f t="shared" si="26"/>
        <v>0</v>
      </c>
      <c r="M35" s="56">
        <f t="shared" si="26"/>
        <v>27.017675923252142</v>
      </c>
    </row>
    <row r="36" spans="1:13" s="22" customFormat="1" ht="15.6" customHeight="1" x14ac:dyDescent="0.25">
      <c r="A36" s="55" t="s">
        <v>48</v>
      </c>
      <c r="B36" s="44" t="s">
        <v>24</v>
      </c>
      <c r="C36" s="43" t="s">
        <v>23</v>
      </c>
      <c r="D36" s="45">
        <v>6</v>
      </c>
      <c r="E36" s="187">
        <v>3.04</v>
      </c>
      <c r="F36" s="186">
        <v>0</v>
      </c>
      <c r="G36" s="45">
        <f t="shared" si="21"/>
        <v>3.04</v>
      </c>
      <c r="H36" s="45">
        <f t="shared" si="22"/>
        <v>18.240000000000002</v>
      </c>
      <c r="I36" s="45">
        <f t="shared" si="23"/>
        <v>0</v>
      </c>
      <c r="J36" s="45">
        <f t="shared" si="24"/>
        <v>18.240000000000002</v>
      </c>
      <c r="K36" s="46">
        <f t="shared" si="25"/>
        <v>4.1397642525031371</v>
      </c>
      <c r="L36" s="46">
        <f t="shared" si="26"/>
        <v>0</v>
      </c>
      <c r="M36" s="56">
        <f t="shared" si="26"/>
        <v>22.37976425250314</v>
      </c>
    </row>
    <row r="37" spans="1:13" s="24" customFormat="1" x14ac:dyDescent="0.25">
      <c r="A37" s="55" t="s">
        <v>42</v>
      </c>
      <c r="B37" s="44" t="s">
        <v>36</v>
      </c>
      <c r="C37" s="43" t="s">
        <v>23</v>
      </c>
      <c r="D37" s="45">
        <v>2</v>
      </c>
      <c r="E37" s="187">
        <v>19.84</v>
      </c>
      <c r="F37" s="186">
        <v>0</v>
      </c>
      <c r="G37" s="45">
        <f t="shared" si="21"/>
        <v>19.84</v>
      </c>
      <c r="H37" s="45">
        <f t="shared" si="22"/>
        <v>39.68</v>
      </c>
      <c r="I37" s="45">
        <f t="shared" si="23"/>
        <v>0</v>
      </c>
      <c r="J37" s="45">
        <f t="shared" si="24"/>
        <v>39.68</v>
      </c>
      <c r="K37" s="46">
        <f t="shared" si="25"/>
        <v>9.0058029352699815</v>
      </c>
      <c r="L37" s="46">
        <f t="shared" si="26"/>
        <v>0</v>
      </c>
      <c r="M37" s="56">
        <f t="shared" si="26"/>
        <v>48.685802935269983</v>
      </c>
    </row>
    <row r="38" spans="1:13" s="27" customFormat="1" ht="14.25" x14ac:dyDescent="0.25">
      <c r="A38" s="55" t="s">
        <v>44</v>
      </c>
      <c r="B38" s="44" t="s">
        <v>16</v>
      </c>
      <c r="C38" s="43" t="s">
        <v>22</v>
      </c>
      <c r="D38" s="45">
        <v>24</v>
      </c>
      <c r="E38" s="187">
        <v>16.93</v>
      </c>
      <c r="F38" s="186">
        <v>0</v>
      </c>
      <c r="G38" s="45">
        <f t="shared" si="21"/>
        <v>16.93</v>
      </c>
      <c r="H38" s="45">
        <f t="shared" si="22"/>
        <v>406.32</v>
      </c>
      <c r="I38" s="45">
        <f t="shared" si="23"/>
        <v>0</v>
      </c>
      <c r="J38" s="45">
        <f t="shared" si="24"/>
        <v>406.32</v>
      </c>
      <c r="K38" s="46">
        <f t="shared" si="25"/>
        <v>92.218695782734343</v>
      </c>
      <c r="L38" s="46">
        <f t="shared" si="26"/>
        <v>0</v>
      </c>
      <c r="M38" s="56">
        <f t="shared" si="26"/>
        <v>498.53869578273435</v>
      </c>
    </row>
    <row r="39" spans="1:13" s="22" customFormat="1" ht="15.6" customHeight="1" x14ac:dyDescent="0.25">
      <c r="A39" s="55" t="s">
        <v>59</v>
      </c>
      <c r="B39" s="44" t="s">
        <v>27</v>
      </c>
      <c r="C39" s="43" t="s">
        <v>23</v>
      </c>
      <c r="D39" s="45">
        <v>6</v>
      </c>
      <c r="E39" s="187">
        <v>9.1199999999999992</v>
      </c>
      <c r="F39" s="186">
        <v>0</v>
      </c>
      <c r="G39" s="45">
        <f t="shared" si="21"/>
        <v>9.1199999999999992</v>
      </c>
      <c r="H39" s="45">
        <f t="shared" si="22"/>
        <v>54.72</v>
      </c>
      <c r="I39" s="45">
        <f t="shared" si="23"/>
        <v>0</v>
      </c>
      <c r="J39" s="45">
        <f t="shared" si="24"/>
        <v>54.72</v>
      </c>
      <c r="K39" s="46">
        <f t="shared" si="25"/>
        <v>12.419292757509409</v>
      </c>
      <c r="L39" s="46">
        <f t="shared" si="26"/>
        <v>0</v>
      </c>
      <c r="M39" s="56">
        <f t="shared" si="26"/>
        <v>67.139292757509409</v>
      </c>
    </row>
    <row r="40" spans="1:13" s="22" customFormat="1" ht="15.6" customHeight="1" x14ac:dyDescent="0.25">
      <c r="A40" s="55" t="s">
        <v>60</v>
      </c>
      <c r="B40" s="44" t="s">
        <v>28</v>
      </c>
      <c r="C40" s="43" t="s">
        <v>23</v>
      </c>
      <c r="D40" s="45">
        <v>6</v>
      </c>
      <c r="E40" s="187">
        <v>10.39</v>
      </c>
      <c r="F40" s="186">
        <v>0</v>
      </c>
      <c r="G40" s="45">
        <f t="shared" si="21"/>
        <v>10.39</v>
      </c>
      <c r="H40" s="45">
        <f t="shared" si="22"/>
        <v>62.34</v>
      </c>
      <c r="I40" s="45">
        <f t="shared" si="23"/>
        <v>0</v>
      </c>
      <c r="J40" s="45">
        <f t="shared" si="24"/>
        <v>62.34</v>
      </c>
      <c r="K40" s="46">
        <f t="shared" si="25"/>
        <v>14.148733744574864</v>
      </c>
      <c r="L40" s="46">
        <f t="shared" si="26"/>
        <v>0</v>
      </c>
      <c r="M40" s="56">
        <f t="shared" si="26"/>
        <v>76.488733744574873</v>
      </c>
    </row>
    <row r="41" spans="1:13" s="23" customFormat="1" x14ac:dyDescent="0.25">
      <c r="A41" s="55" t="s">
        <v>61</v>
      </c>
      <c r="B41" s="44" t="s">
        <v>10</v>
      </c>
      <c r="C41" s="43" t="s">
        <v>23</v>
      </c>
      <c r="D41" s="45">
        <v>3</v>
      </c>
      <c r="E41" s="187">
        <v>42.91</v>
      </c>
      <c r="F41" s="186">
        <v>0</v>
      </c>
      <c r="G41" s="45">
        <f t="shared" si="21"/>
        <v>42.91</v>
      </c>
      <c r="H41" s="45">
        <f t="shared" si="22"/>
        <v>128.72999999999999</v>
      </c>
      <c r="I41" s="45">
        <f t="shared" si="23"/>
        <v>0</v>
      </c>
      <c r="J41" s="45">
        <f t="shared" si="24"/>
        <v>128.72999999999999</v>
      </c>
      <c r="K41" s="46">
        <f t="shared" si="25"/>
        <v>29.21665856495223</v>
      </c>
      <c r="L41" s="46">
        <f t="shared" si="26"/>
        <v>0</v>
      </c>
      <c r="M41" s="56">
        <f t="shared" si="26"/>
        <v>157.94665856495223</v>
      </c>
    </row>
    <row r="42" spans="1:13" s="22" customFormat="1" ht="15.6" customHeight="1" x14ac:dyDescent="0.25">
      <c r="A42" s="55" t="s">
        <v>62</v>
      </c>
      <c r="B42" s="44" t="s">
        <v>35</v>
      </c>
      <c r="C42" s="43" t="s">
        <v>23</v>
      </c>
      <c r="D42" s="45">
        <v>6</v>
      </c>
      <c r="E42" s="187">
        <v>41.27</v>
      </c>
      <c r="F42" s="186">
        <v>0</v>
      </c>
      <c r="G42" s="45">
        <f t="shared" si="21"/>
        <v>41.27</v>
      </c>
      <c r="H42" s="45">
        <f t="shared" si="22"/>
        <v>247.62</v>
      </c>
      <c r="I42" s="45">
        <f t="shared" si="23"/>
        <v>0</v>
      </c>
      <c r="J42" s="45">
        <f t="shared" si="24"/>
        <v>247.62</v>
      </c>
      <c r="K42" s="46">
        <f t="shared" si="25"/>
        <v>56.200023256843565</v>
      </c>
      <c r="L42" s="46">
        <f t="shared" si="26"/>
        <v>0</v>
      </c>
      <c r="M42" s="56">
        <f t="shared" si="26"/>
        <v>303.82002325684357</v>
      </c>
    </row>
    <row r="43" spans="1:13" s="22" customFormat="1" ht="15.6" customHeight="1" x14ac:dyDescent="0.25">
      <c r="A43" s="55" t="s">
        <v>63</v>
      </c>
      <c r="B43" s="44" t="s">
        <v>11</v>
      </c>
      <c r="C43" s="43" t="s">
        <v>23</v>
      </c>
      <c r="D43" s="45">
        <v>6</v>
      </c>
      <c r="E43" s="187">
        <v>39.1</v>
      </c>
      <c r="F43" s="186">
        <v>0</v>
      </c>
      <c r="G43" s="45">
        <f t="shared" si="21"/>
        <v>39.1</v>
      </c>
      <c r="H43" s="45">
        <f t="shared" si="22"/>
        <v>234.60000000000002</v>
      </c>
      <c r="I43" s="45">
        <f t="shared" si="23"/>
        <v>0</v>
      </c>
      <c r="J43" s="45">
        <f t="shared" si="24"/>
        <v>234.60000000000002</v>
      </c>
      <c r="K43" s="46">
        <f t="shared" si="25"/>
        <v>53.244994168708104</v>
      </c>
      <c r="L43" s="46">
        <f t="shared" si="26"/>
        <v>0</v>
      </c>
      <c r="M43" s="56">
        <f t="shared" si="26"/>
        <v>287.84499416870813</v>
      </c>
    </row>
    <row r="44" spans="1:13" s="22" customFormat="1" ht="15.6" customHeight="1" x14ac:dyDescent="0.25">
      <c r="A44" s="55" t="s">
        <v>64</v>
      </c>
      <c r="B44" s="44" t="s">
        <v>25</v>
      </c>
      <c r="C44" s="43" t="s">
        <v>23</v>
      </c>
      <c r="D44" s="45">
        <v>6</v>
      </c>
      <c r="E44" s="187">
        <v>11.29</v>
      </c>
      <c r="F44" s="186">
        <v>0</v>
      </c>
      <c r="G44" s="45">
        <f t="shared" si="21"/>
        <v>11.29</v>
      </c>
      <c r="H44" s="45">
        <f t="shared" si="22"/>
        <v>67.739999999999995</v>
      </c>
      <c r="I44" s="45">
        <f t="shared" si="23"/>
        <v>0</v>
      </c>
      <c r="J44" s="45">
        <f t="shared" si="24"/>
        <v>67.739999999999995</v>
      </c>
      <c r="K44" s="46">
        <f t="shared" si="25"/>
        <v>15.37432184564487</v>
      </c>
      <c r="L44" s="46">
        <f t="shared" si="26"/>
        <v>0</v>
      </c>
      <c r="M44" s="56">
        <f t="shared" si="26"/>
        <v>83.114321845644866</v>
      </c>
    </row>
    <row r="45" spans="1:13" s="22" customFormat="1" ht="15.6" customHeight="1" x14ac:dyDescent="0.25">
      <c r="A45" s="55" t="s">
        <v>65</v>
      </c>
      <c r="B45" s="44" t="s">
        <v>15</v>
      </c>
      <c r="C45" s="43" t="s">
        <v>22</v>
      </c>
      <c r="D45" s="45">
        <v>18</v>
      </c>
      <c r="E45" s="187">
        <v>32.61</v>
      </c>
      <c r="F45" s="186">
        <v>0</v>
      </c>
      <c r="G45" s="45">
        <f t="shared" si="21"/>
        <v>32.61</v>
      </c>
      <c r="H45" s="45">
        <f t="shared" si="22"/>
        <v>586.98</v>
      </c>
      <c r="I45" s="45">
        <f t="shared" si="23"/>
        <v>0</v>
      </c>
      <c r="J45" s="45">
        <f t="shared" si="24"/>
        <v>586.98</v>
      </c>
      <c r="K45" s="46">
        <f t="shared" si="25"/>
        <v>133.2214265863098</v>
      </c>
      <c r="L45" s="46">
        <f t="shared" si="26"/>
        <v>0</v>
      </c>
      <c r="M45" s="56">
        <f t="shared" si="26"/>
        <v>720.20142658630982</v>
      </c>
    </row>
    <row r="46" spans="1:13" s="22" customFormat="1" ht="15.6" customHeight="1" x14ac:dyDescent="0.25">
      <c r="A46" s="55" t="s">
        <v>66</v>
      </c>
      <c r="B46" s="44" t="s">
        <v>29</v>
      </c>
      <c r="C46" s="43" t="s">
        <v>23</v>
      </c>
      <c r="D46" s="45">
        <v>4</v>
      </c>
      <c r="E46" s="187">
        <v>36.08</v>
      </c>
      <c r="F46" s="186">
        <v>0</v>
      </c>
      <c r="G46" s="45">
        <f t="shared" si="21"/>
        <v>36.08</v>
      </c>
      <c r="H46" s="45">
        <f t="shared" si="22"/>
        <v>144.32</v>
      </c>
      <c r="I46" s="45">
        <f t="shared" si="23"/>
        <v>0</v>
      </c>
      <c r="J46" s="45">
        <f t="shared" si="24"/>
        <v>144.32</v>
      </c>
      <c r="K46" s="46">
        <f t="shared" si="25"/>
        <v>32.754976804893232</v>
      </c>
      <c r="L46" s="46">
        <f t="shared" si="26"/>
        <v>0</v>
      </c>
      <c r="M46" s="56">
        <f t="shared" si="26"/>
        <v>177.07497680489323</v>
      </c>
    </row>
    <row r="47" spans="1:13" s="22" customFormat="1" ht="15.6" customHeight="1" x14ac:dyDescent="0.25">
      <c r="A47" s="55" t="s">
        <v>67</v>
      </c>
      <c r="B47" s="44" t="s">
        <v>30</v>
      </c>
      <c r="C47" s="43" t="s">
        <v>23</v>
      </c>
      <c r="D47" s="45">
        <v>4</v>
      </c>
      <c r="E47" s="187">
        <v>41.57</v>
      </c>
      <c r="F47" s="186">
        <v>0</v>
      </c>
      <c r="G47" s="45">
        <f t="shared" si="21"/>
        <v>41.57</v>
      </c>
      <c r="H47" s="45">
        <f t="shared" si="22"/>
        <v>166.28</v>
      </c>
      <c r="I47" s="45">
        <f t="shared" si="23"/>
        <v>0</v>
      </c>
      <c r="J47" s="45">
        <f t="shared" si="24"/>
        <v>166.28</v>
      </c>
      <c r="K47" s="46">
        <f t="shared" si="25"/>
        <v>37.739035082577935</v>
      </c>
      <c r="L47" s="46">
        <f t="shared" si="26"/>
        <v>0</v>
      </c>
      <c r="M47" s="56">
        <f t="shared" si="26"/>
        <v>204.01903508257794</v>
      </c>
    </row>
    <row r="48" spans="1:13" s="22" customFormat="1" ht="15.6" customHeight="1" x14ac:dyDescent="0.25">
      <c r="A48" s="55" t="s">
        <v>68</v>
      </c>
      <c r="B48" s="44" t="s">
        <v>14</v>
      </c>
      <c r="C48" s="43" t="s">
        <v>23</v>
      </c>
      <c r="D48" s="45">
        <v>2</v>
      </c>
      <c r="E48" s="187">
        <v>81.69</v>
      </c>
      <c r="F48" s="186">
        <v>0</v>
      </c>
      <c r="G48" s="45">
        <f t="shared" si="21"/>
        <v>81.69</v>
      </c>
      <c r="H48" s="45">
        <f t="shared" si="22"/>
        <v>163.38</v>
      </c>
      <c r="I48" s="45">
        <f t="shared" si="23"/>
        <v>0</v>
      </c>
      <c r="J48" s="45">
        <f t="shared" si="24"/>
        <v>163.38</v>
      </c>
      <c r="K48" s="46">
        <f t="shared" si="25"/>
        <v>37.08084888015145</v>
      </c>
      <c r="L48" s="46">
        <f t="shared" si="26"/>
        <v>0</v>
      </c>
      <c r="M48" s="56">
        <f t="shared" si="26"/>
        <v>200.46084888015145</v>
      </c>
    </row>
    <row r="49" spans="1:13" s="22" customFormat="1" ht="15.6" customHeight="1" x14ac:dyDescent="0.25">
      <c r="A49" s="55" t="s">
        <v>69</v>
      </c>
      <c r="B49" s="44" t="s">
        <v>32</v>
      </c>
      <c r="C49" s="43" t="s">
        <v>23</v>
      </c>
      <c r="D49" s="45">
        <v>2</v>
      </c>
      <c r="E49" s="187">
        <v>104.82</v>
      </c>
      <c r="F49" s="186">
        <v>0</v>
      </c>
      <c r="G49" s="45">
        <f t="shared" si="21"/>
        <v>104.82</v>
      </c>
      <c r="H49" s="45">
        <f t="shared" si="22"/>
        <v>209.64</v>
      </c>
      <c r="I49" s="45">
        <f t="shared" si="23"/>
        <v>0</v>
      </c>
      <c r="J49" s="45">
        <f t="shared" si="24"/>
        <v>209.64</v>
      </c>
      <c r="K49" s="46">
        <f t="shared" si="25"/>
        <v>47.580053612651177</v>
      </c>
      <c r="L49" s="46">
        <f t="shared" si="26"/>
        <v>0</v>
      </c>
      <c r="M49" s="56">
        <f t="shared" si="26"/>
        <v>257.22005361265116</v>
      </c>
    </row>
    <row r="50" spans="1:13" s="22" customFormat="1" ht="15.6" customHeight="1" x14ac:dyDescent="0.25">
      <c r="A50" s="55" t="s">
        <v>70</v>
      </c>
      <c r="B50" s="44" t="s">
        <v>26</v>
      </c>
      <c r="C50" s="43" t="s">
        <v>23</v>
      </c>
      <c r="D50" s="45">
        <v>4</v>
      </c>
      <c r="E50" s="187">
        <v>19.68</v>
      </c>
      <c r="F50" s="186">
        <v>0</v>
      </c>
      <c r="G50" s="45">
        <f t="shared" si="21"/>
        <v>19.68</v>
      </c>
      <c r="H50" s="45">
        <f t="shared" si="22"/>
        <v>78.72</v>
      </c>
      <c r="I50" s="45">
        <f t="shared" si="23"/>
        <v>0</v>
      </c>
      <c r="J50" s="45">
        <f t="shared" si="24"/>
        <v>78.72</v>
      </c>
      <c r="K50" s="46">
        <f t="shared" si="25"/>
        <v>17.866350984487219</v>
      </c>
      <c r="L50" s="46">
        <f t="shared" si="26"/>
        <v>0</v>
      </c>
      <c r="M50" s="56">
        <f t="shared" si="26"/>
        <v>96.586350984487225</v>
      </c>
    </row>
    <row r="51" spans="1:13" s="22" customFormat="1" ht="15.6" customHeight="1" x14ac:dyDescent="0.25">
      <c r="A51" s="55" t="s">
        <v>71</v>
      </c>
      <c r="B51" s="44" t="s">
        <v>17</v>
      </c>
      <c r="C51" s="43" t="s">
        <v>22</v>
      </c>
      <c r="D51" s="45">
        <v>6</v>
      </c>
      <c r="E51" s="187">
        <v>54.49</v>
      </c>
      <c r="F51" s="186">
        <v>0</v>
      </c>
      <c r="G51" s="45">
        <f t="shared" si="21"/>
        <v>54.49</v>
      </c>
      <c r="H51" s="45">
        <f t="shared" si="22"/>
        <v>326.94</v>
      </c>
      <c r="I51" s="45">
        <f t="shared" si="23"/>
        <v>0</v>
      </c>
      <c r="J51" s="45">
        <f t="shared" si="24"/>
        <v>326.94</v>
      </c>
      <c r="K51" s="46">
        <f t="shared" si="25"/>
        <v>74.202550697005236</v>
      </c>
      <c r="L51" s="46">
        <f t="shared" si="26"/>
        <v>0</v>
      </c>
      <c r="M51" s="56">
        <f t="shared" si="26"/>
        <v>401.14255069700522</v>
      </c>
    </row>
    <row r="52" spans="1:13" s="22" customFormat="1" ht="15.6" customHeight="1" x14ac:dyDescent="0.25">
      <c r="A52" s="55" t="s">
        <v>72</v>
      </c>
      <c r="B52" s="44" t="s">
        <v>12</v>
      </c>
      <c r="C52" s="43" t="s">
        <v>23</v>
      </c>
      <c r="D52" s="45">
        <v>2</v>
      </c>
      <c r="E52" s="185">
        <v>125.75</v>
      </c>
      <c r="F52" s="186">
        <v>0</v>
      </c>
      <c r="G52" s="45">
        <f t="shared" si="21"/>
        <v>125.75</v>
      </c>
      <c r="H52" s="45">
        <f t="shared" si="22"/>
        <v>251.5</v>
      </c>
      <c r="I52" s="45">
        <f t="shared" si="23"/>
        <v>0</v>
      </c>
      <c r="J52" s="45">
        <f t="shared" si="24"/>
        <v>251.5</v>
      </c>
      <c r="K52" s="46">
        <f t="shared" si="25"/>
        <v>57.080631003538308</v>
      </c>
      <c r="L52" s="46">
        <f t="shared" si="26"/>
        <v>0</v>
      </c>
      <c r="M52" s="56">
        <f t="shared" si="26"/>
        <v>308.58063100353831</v>
      </c>
    </row>
    <row r="53" spans="1:13" s="22" customFormat="1" ht="15.6" customHeight="1" x14ac:dyDescent="0.25">
      <c r="A53" s="55" t="s">
        <v>73</v>
      </c>
      <c r="B53" s="44" t="s">
        <v>13</v>
      </c>
      <c r="C53" s="43" t="s">
        <v>23</v>
      </c>
      <c r="D53" s="45">
        <v>2</v>
      </c>
      <c r="E53" s="185">
        <v>92.33</v>
      </c>
      <c r="F53" s="186">
        <v>0</v>
      </c>
      <c r="G53" s="45">
        <f t="shared" si="21"/>
        <v>92.33</v>
      </c>
      <c r="H53" s="45">
        <f t="shared" si="22"/>
        <v>184.66</v>
      </c>
      <c r="I53" s="45">
        <f t="shared" si="23"/>
        <v>0</v>
      </c>
      <c r="J53" s="45">
        <f t="shared" si="24"/>
        <v>184.66</v>
      </c>
      <c r="K53" s="46">
        <f t="shared" si="25"/>
        <v>41.910573841405103</v>
      </c>
      <c r="L53" s="46">
        <f t="shared" si="26"/>
        <v>0</v>
      </c>
      <c r="M53" s="56">
        <f t="shared" si="26"/>
        <v>226.57057384140509</v>
      </c>
    </row>
    <row r="54" spans="1:13" s="22" customFormat="1" ht="15.6" customHeight="1" x14ac:dyDescent="0.25">
      <c r="A54" s="55" t="s">
        <v>74</v>
      </c>
      <c r="B54" s="44" t="s">
        <v>34</v>
      </c>
      <c r="C54" s="43" t="s">
        <v>23</v>
      </c>
      <c r="D54" s="45">
        <v>1</v>
      </c>
      <c r="E54" s="185">
        <v>250.46</v>
      </c>
      <c r="F54" s="186">
        <v>0</v>
      </c>
      <c r="G54" s="45">
        <f t="shared" si="21"/>
        <v>250.46</v>
      </c>
      <c r="H54" s="45">
        <f t="shared" si="22"/>
        <v>250.46</v>
      </c>
      <c r="I54" s="45">
        <f t="shared" si="23"/>
        <v>0</v>
      </c>
      <c r="J54" s="45">
        <f t="shared" si="24"/>
        <v>250.46</v>
      </c>
      <c r="K54" s="46">
        <f t="shared" si="25"/>
        <v>56.844591813702607</v>
      </c>
      <c r="L54" s="46">
        <f t="shared" si="26"/>
        <v>0</v>
      </c>
      <c r="M54" s="56">
        <f t="shared" si="26"/>
        <v>307.30459181370264</v>
      </c>
    </row>
    <row r="55" spans="1:13" s="22" customFormat="1" ht="15.6" customHeight="1" x14ac:dyDescent="0.25">
      <c r="A55" s="55" t="s">
        <v>75</v>
      </c>
      <c r="B55" s="44" t="s">
        <v>33</v>
      </c>
      <c r="C55" s="43" t="s">
        <v>23</v>
      </c>
      <c r="D55" s="45">
        <v>1</v>
      </c>
      <c r="E55" s="185">
        <v>209.86</v>
      </c>
      <c r="F55" s="186">
        <v>0</v>
      </c>
      <c r="G55" s="45">
        <f t="shared" si="21"/>
        <v>209.86</v>
      </c>
      <c r="H55" s="45">
        <f t="shared" si="22"/>
        <v>209.86</v>
      </c>
      <c r="I55" s="45">
        <f t="shared" si="23"/>
        <v>0</v>
      </c>
      <c r="J55" s="45">
        <f t="shared" si="24"/>
        <v>209.86</v>
      </c>
      <c r="K55" s="46">
        <f t="shared" si="25"/>
        <v>47.629984979731809</v>
      </c>
      <c r="L55" s="46">
        <f t="shared" si="26"/>
        <v>0</v>
      </c>
      <c r="M55" s="56">
        <f t="shared" si="26"/>
        <v>257.48998497973184</v>
      </c>
    </row>
    <row r="56" spans="1:13" s="22" customFormat="1" ht="15.6" customHeight="1" x14ac:dyDescent="0.25">
      <c r="A56" s="57" t="s">
        <v>76</v>
      </c>
      <c r="B56" s="58" t="s">
        <v>31</v>
      </c>
      <c r="C56" s="59" t="s">
        <v>23</v>
      </c>
      <c r="D56" s="60">
        <v>2</v>
      </c>
      <c r="E56" s="188">
        <v>28</v>
      </c>
      <c r="F56" s="186">
        <v>0</v>
      </c>
      <c r="G56" s="60">
        <f t="shared" si="21"/>
        <v>28</v>
      </c>
      <c r="H56" s="60">
        <f t="shared" si="22"/>
        <v>56</v>
      </c>
      <c r="I56" s="60">
        <f t="shared" si="23"/>
        <v>0</v>
      </c>
      <c r="J56" s="60">
        <f t="shared" si="24"/>
        <v>56</v>
      </c>
      <c r="K56" s="61">
        <f t="shared" si="25"/>
        <v>12.709802529614892</v>
      </c>
      <c r="L56" s="61">
        <f t="shared" si="26"/>
        <v>0</v>
      </c>
      <c r="M56" s="69">
        <f t="shared" si="26"/>
        <v>68.70980252961489</v>
      </c>
    </row>
    <row r="57" spans="1:13" s="39" customFormat="1" ht="15.6" customHeight="1" x14ac:dyDescent="0.25">
      <c r="A57" s="135" t="s">
        <v>134</v>
      </c>
      <c r="B57" s="136" t="s">
        <v>79</v>
      </c>
      <c r="C57" s="153">
        <f>M58+M59</f>
        <v>1160.9502705986001</v>
      </c>
      <c r="D57" s="137"/>
      <c r="E57" s="189"/>
      <c r="F57" s="184"/>
      <c r="G57" s="137"/>
      <c r="H57" s="137"/>
      <c r="I57" s="137"/>
      <c r="J57" s="137"/>
      <c r="K57" s="138"/>
      <c r="L57" s="138"/>
      <c r="M57" s="139"/>
    </row>
    <row r="58" spans="1:13" s="13" customFormat="1" ht="15.6" customHeight="1" x14ac:dyDescent="0.25">
      <c r="A58" s="55" t="s">
        <v>160</v>
      </c>
      <c r="B58" s="44" t="s">
        <v>52</v>
      </c>
      <c r="C58" s="43" t="s">
        <v>50</v>
      </c>
      <c r="D58" s="45">
        <v>30</v>
      </c>
      <c r="E58" s="185">
        <v>4.99</v>
      </c>
      <c r="F58" s="186">
        <v>12.82</v>
      </c>
      <c r="G58" s="45">
        <f t="shared" si="21"/>
        <v>17.810000000000002</v>
      </c>
      <c r="H58" s="45">
        <f t="shared" si="22"/>
        <v>149.70000000000002</v>
      </c>
      <c r="I58" s="45">
        <f t="shared" si="23"/>
        <v>384.6</v>
      </c>
      <c r="J58" s="45">
        <f t="shared" ref="J58:J59" si="27">H58+I58</f>
        <v>534.30000000000007</v>
      </c>
      <c r="K58" s="46">
        <f t="shared" ref="K58:K59" si="28">J58*$K$14</f>
        <v>121.26513377809353</v>
      </c>
      <c r="L58" s="46">
        <f t="shared" ref="L58:M59" si="29">I58*(1+$K$14)</f>
        <v>471.88910808731947</v>
      </c>
      <c r="M58" s="56">
        <f t="shared" si="29"/>
        <v>655.56513377809358</v>
      </c>
    </row>
    <row r="59" spans="1:13" s="13" customFormat="1" ht="15.6" customHeight="1" x14ac:dyDescent="0.25">
      <c r="A59" s="57" t="s">
        <v>161</v>
      </c>
      <c r="B59" s="44" t="s">
        <v>53</v>
      </c>
      <c r="C59" s="43" t="s">
        <v>50</v>
      </c>
      <c r="D59" s="45">
        <v>30</v>
      </c>
      <c r="E59" s="185">
        <v>5.56</v>
      </c>
      <c r="F59" s="186">
        <v>8.17</v>
      </c>
      <c r="G59" s="45">
        <f t="shared" si="21"/>
        <v>13.73</v>
      </c>
      <c r="H59" s="45">
        <f t="shared" si="22"/>
        <v>166.79999999999998</v>
      </c>
      <c r="I59" s="45">
        <f t="shared" si="23"/>
        <v>245.1</v>
      </c>
      <c r="J59" s="45">
        <f t="shared" si="27"/>
        <v>411.9</v>
      </c>
      <c r="K59" s="46">
        <f t="shared" si="28"/>
        <v>93.485136820506682</v>
      </c>
      <c r="L59" s="46">
        <f t="shared" si="29"/>
        <v>300.72808214301091</v>
      </c>
      <c r="M59" s="56">
        <f t="shared" si="29"/>
        <v>505.38513682050666</v>
      </c>
    </row>
    <row r="60" spans="1:13" s="13" customFormat="1" ht="22.15" customHeight="1" x14ac:dyDescent="0.25">
      <c r="A60" s="73"/>
      <c r="B60" s="93" t="s">
        <v>5</v>
      </c>
      <c r="C60" s="74"/>
      <c r="D60" s="75"/>
      <c r="E60" s="76"/>
      <c r="F60" s="75"/>
      <c r="G60" s="75"/>
      <c r="H60" s="75"/>
      <c r="I60" s="77">
        <f>SUM(I15:I59)</f>
        <v>2531.75</v>
      </c>
      <c r="J60" s="77">
        <f>SUM(J15:J59)</f>
        <v>60101.58</v>
      </c>
      <c r="K60" s="77">
        <f>SUM(K15:K59)</f>
        <v>13640.700241390212</v>
      </c>
      <c r="L60" s="77">
        <f>SUM(L15:L59)</f>
        <v>3106.3579027562946</v>
      </c>
      <c r="M60" s="92">
        <f>SUM(M15:M59)</f>
        <v>73742.280241390225</v>
      </c>
    </row>
    <row r="61" spans="1:13" s="13" customFormat="1" ht="15.6" customHeight="1" x14ac:dyDescent="0.25">
      <c r="A61" s="14"/>
      <c r="B61" s="62"/>
      <c r="C61" s="63"/>
      <c r="D61" s="63"/>
      <c r="E61" s="64"/>
      <c r="F61" s="63"/>
      <c r="G61" s="63"/>
      <c r="H61" s="63"/>
      <c r="I61" s="63"/>
      <c r="J61" s="63"/>
      <c r="K61" s="65"/>
      <c r="L61" s="65"/>
      <c r="M61" s="65"/>
    </row>
    <row r="62" spans="1:13" s="13" customFormat="1" ht="15.6" customHeight="1" x14ac:dyDescent="0.25">
      <c r="A62" s="14"/>
      <c r="B62" s="140" t="s">
        <v>157</v>
      </c>
      <c r="C62" s="130"/>
      <c r="D62" s="130"/>
      <c r="E62" s="131"/>
      <c r="F62" s="130"/>
      <c r="G62" s="130"/>
      <c r="H62" s="130"/>
      <c r="I62" s="128" t="s">
        <v>176</v>
      </c>
      <c r="J62" s="130"/>
      <c r="K62" s="141" t="s">
        <v>163</v>
      </c>
      <c r="L62" s="142" t="s">
        <v>162</v>
      </c>
      <c r="M62" s="143" t="s">
        <v>77</v>
      </c>
    </row>
    <row r="63" spans="1:13" s="13" customFormat="1" ht="15.6" customHeight="1" x14ac:dyDescent="0.25">
      <c r="A63" s="14"/>
      <c r="B63" s="129" t="s">
        <v>158</v>
      </c>
      <c r="C63" s="130"/>
      <c r="D63" s="130"/>
      <c r="E63" s="131"/>
      <c r="F63" s="130"/>
      <c r="G63" s="130"/>
      <c r="H63" s="130"/>
      <c r="I63" s="128">
        <f>I17+I18+(I$27+I$28+I$29+I$30)*300/(300+620+210)+(I$58+I$59)/3</f>
        <v>745.93097345132742</v>
      </c>
      <c r="J63" s="130"/>
      <c r="K63" s="132">
        <f>L63/L$66</f>
        <v>0.294630581001808</v>
      </c>
      <c r="L63" s="128">
        <f>L17+L18+(L$27+L$28+L$29+L$30)*(300/(300+620+210))+(L$58+L$59)/3</f>
        <v>915.22803368864493</v>
      </c>
      <c r="M63" s="128">
        <f>C16+(300/(300+620+210))*C26+(C31+C57)/3</f>
        <v>23543.415972190975</v>
      </c>
    </row>
    <row r="64" spans="1:13" s="13" customFormat="1" ht="15.6" customHeight="1" x14ac:dyDescent="0.25">
      <c r="A64" s="14"/>
      <c r="B64" s="129" t="s">
        <v>159</v>
      </c>
      <c r="C64" s="130"/>
      <c r="D64" s="130"/>
      <c r="E64" s="131"/>
      <c r="F64" s="130"/>
      <c r="G64" s="130"/>
      <c r="H64" s="130"/>
      <c r="I64" s="128">
        <f>I20+I21+(I$27+I$28+I$29+I$30)*620/(300+620+210)+(I$58+I$59)/3</f>
        <v>1141.2973451327434</v>
      </c>
      <c r="J64" s="130"/>
      <c r="K64" s="132">
        <f t="shared" ref="K64:K65" si="30">L64/L$66</f>
        <v>0.45079385608087025</v>
      </c>
      <c r="L64" s="128">
        <f>L20+L21+(L$27+L$28+L$29+L$30)*(620/(300+620+210))+(L$58+L$59)/3</f>
        <v>1400.3270573507953</v>
      </c>
      <c r="M64" s="128">
        <f>C19+(620/(300+620+210))*C26+(C31+C57)/3</f>
        <v>27693.589024936024</v>
      </c>
    </row>
    <row r="65" spans="1:13" s="13" customFormat="1" ht="15.6" customHeight="1" x14ac:dyDescent="0.25">
      <c r="A65" s="14"/>
      <c r="B65" s="129" t="s">
        <v>184</v>
      </c>
      <c r="C65" s="130"/>
      <c r="D65" s="130"/>
      <c r="E65" s="131"/>
      <c r="F65" s="130"/>
      <c r="G65" s="130"/>
      <c r="H65" s="130"/>
      <c r="I65" s="128">
        <f>I23+I24+(I$27+I$28+I$29+I$30)*210/(300+620+210)+(I$58+I$59)/3</f>
        <v>644.52168141592915</v>
      </c>
      <c r="J65" s="130"/>
      <c r="K65" s="132">
        <f t="shared" si="30"/>
        <v>0.2545755629173217</v>
      </c>
      <c r="L65" s="128">
        <f>L23+L24+(L$27+L$28+L$29+L$30)*(210/(300+620+210))+(L$58+L$59)/3</f>
        <v>790.80281171685465</v>
      </c>
      <c r="M65" s="128">
        <f>C22+(210/(300+620+210))*C26+(C31+C57)/3</f>
        <v>22505.275244263219</v>
      </c>
    </row>
    <row r="66" spans="1:13" s="13" customFormat="1" ht="15.6" customHeight="1" x14ac:dyDescent="0.25">
      <c r="A66" s="14"/>
      <c r="B66" s="62"/>
      <c r="C66" s="63"/>
      <c r="D66" s="63"/>
      <c r="E66" s="64"/>
      <c r="F66" s="63"/>
      <c r="G66" s="63"/>
      <c r="H66" s="63"/>
      <c r="I66" s="154">
        <f>SUM(I63:I65)</f>
        <v>2531.75</v>
      </c>
      <c r="J66" s="63"/>
      <c r="K66" s="65">
        <f>K63+K64+K65</f>
        <v>1</v>
      </c>
      <c r="L66" s="128">
        <f>L63+L64+L65</f>
        <v>3106.3579027562951</v>
      </c>
      <c r="M66" s="128">
        <f>M63+M64+M65</f>
        <v>73742.280241390225</v>
      </c>
    </row>
    <row r="67" spans="1:13" s="13" customFormat="1" ht="15.6" customHeight="1" x14ac:dyDescent="0.25">
      <c r="A67" s="14"/>
      <c r="B67" s="62"/>
      <c r="C67" s="63"/>
      <c r="D67" s="63"/>
      <c r="E67" s="64"/>
      <c r="F67" s="63"/>
      <c r="G67" s="63"/>
      <c r="H67" s="63"/>
      <c r="I67" s="63"/>
      <c r="J67" s="63"/>
      <c r="K67" s="65"/>
      <c r="L67" s="65"/>
      <c r="M67" s="65"/>
    </row>
    <row r="68" spans="1:13" s="13" customFormat="1" ht="57" x14ac:dyDescent="0.25">
      <c r="A68" s="14"/>
      <c r="B68" s="190" t="s">
        <v>182</v>
      </c>
      <c r="C68" s="63"/>
      <c r="D68" s="63"/>
      <c r="E68" s="64"/>
      <c r="F68" s="63"/>
      <c r="G68" s="63"/>
      <c r="H68" s="63"/>
      <c r="I68" s="63"/>
      <c r="J68" s="63"/>
      <c r="K68" s="65"/>
      <c r="L68" s="65"/>
      <c r="M68" s="65"/>
    </row>
    <row r="69" spans="1:13" s="13" customFormat="1" ht="15.6" customHeight="1" x14ac:dyDescent="0.25">
      <c r="A69" s="14"/>
      <c r="B69" s="133" t="s">
        <v>186</v>
      </c>
      <c r="C69" s="63"/>
      <c r="D69" s="63"/>
      <c r="E69" s="64"/>
      <c r="F69" s="63"/>
      <c r="G69" s="63"/>
      <c r="H69" s="63"/>
      <c r="I69" s="63"/>
      <c r="J69" s="63"/>
      <c r="K69" s="65"/>
      <c r="L69" s="65"/>
      <c r="M69" s="65"/>
    </row>
    <row r="70" spans="1:13" s="13" customFormat="1" ht="15.6" customHeight="1" x14ac:dyDescent="0.25">
      <c r="A70" s="14"/>
      <c r="B70" s="62"/>
      <c r="C70" s="63"/>
      <c r="D70" s="63"/>
      <c r="E70" s="64"/>
      <c r="F70" s="63"/>
      <c r="G70" s="63"/>
      <c r="H70" s="63"/>
      <c r="I70" s="63"/>
      <c r="J70" s="63"/>
      <c r="K70" s="65"/>
      <c r="L70" s="65"/>
      <c r="M70" s="65"/>
    </row>
    <row r="71" spans="1:13" s="13" customFormat="1" ht="15.6" customHeight="1" x14ac:dyDescent="0.25">
      <c r="A71" s="14"/>
      <c r="B71" s="62"/>
      <c r="C71" s="63"/>
      <c r="D71" s="63"/>
      <c r="E71" s="64"/>
      <c r="F71" s="63"/>
      <c r="G71" s="63"/>
      <c r="H71" s="63"/>
      <c r="I71" s="63"/>
      <c r="J71" s="63"/>
      <c r="K71" s="65"/>
      <c r="L71" s="65"/>
      <c r="M71" s="65"/>
    </row>
    <row r="72" spans="1:13" s="13" customFormat="1" ht="15.6" customHeight="1" x14ac:dyDescent="0.25">
      <c r="A72" s="14"/>
      <c r="B72" s="62"/>
      <c r="C72" s="17" t="s">
        <v>89</v>
      </c>
      <c r="D72" s="63"/>
      <c r="E72" s="64"/>
      <c r="F72" s="63"/>
      <c r="G72" s="63"/>
      <c r="H72" s="17" t="s">
        <v>179</v>
      </c>
      <c r="I72" s="63"/>
      <c r="J72" s="63"/>
      <c r="K72" s="65"/>
      <c r="L72" s="65"/>
      <c r="M72" s="65"/>
    </row>
    <row r="73" spans="1:13" s="13" customFormat="1" ht="15.6" customHeight="1" x14ac:dyDescent="0.25">
      <c r="A73" s="14"/>
      <c r="B73" s="62"/>
      <c r="C73" s="63" t="s">
        <v>90</v>
      </c>
      <c r="D73" s="63"/>
      <c r="E73" s="64"/>
      <c r="F73" s="63"/>
      <c r="G73" s="63"/>
      <c r="H73" s="63" t="s">
        <v>90</v>
      </c>
      <c r="I73" s="63"/>
      <c r="J73" s="63"/>
      <c r="K73" s="65"/>
      <c r="L73" s="65"/>
      <c r="M73" s="65"/>
    </row>
    <row r="74" spans="1:13" s="13" customFormat="1" ht="15.6" customHeight="1" x14ac:dyDescent="0.25">
      <c r="A74" s="14"/>
      <c r="B74" s="62"/>
      <c r="C74" s="63" t="s">
        <v>91</v>
      </c>
      <c r="D74" s="63"/>
      <c r="E74" s="64"/>
      <c r="F74" s="63"/>
      <c r="G74" s="63"/>
      <c r="H74" s="63" t="s">
        <v>180</v>
      </c>
      <c r="I74" s="63"/>
      <c r="J74" s="63"/>
      <c r="K74" s="65"/>
      <c r="L74" s="65"/>
      <c r="M74" s="65"/>
    </row>
    <row r="75" spans="1:13" s="13" customFormat="1" ht="15.6" customHeight="1" x14ac:dyDescent="0.25">
      <c r="A75" s="14"/>
      <c r="B75" s="62"/>
      <c r="C75" s="63"/>
      <c r="D75" s="63"/>
      <c r="E75" s="64"/>
      <c r="F75" s="63"/>
      <c r="G75" s="63"/>
      <c r="H75" s="63"/>
      <c r="I75" s="63"/>
      <c r="J75" s="63"/>
      <c r="K75" s="65"/>
      <c r="L75" s="65"/>
      <c r="M75" s="65"/>
    </row>
    <row r="76" spans="1:13" s="13" customFormat="1" ht="15.6" customHeight="1" x14ac:dyDescent="0.25">
      <c r="A76" s="14"/>
      <c r="B76" s="62"/>
      <c r="C76" s="63"/>
      <c r="D76" s="63"/>
      <c r="E76" s="64"/>
      <c r="F76" s="63"/>
      <c r="G76" s="63"/>
      <c r="H76" s="63"/>
      <c r="I76" s="63"/>
      <c r="J76" s="63"/>
      <c r="K76" s="65"/>
      <c r="L76" s="65"/>
      <c r="M76" s="65"/>
    </row>
    <row r="77" spans="1:13" s="13" customFormat="1" ht="15.6" customHeight="1" x14ac:dyDescent="0.25">
      <c r="A77" s="14"/>
      <c r="B77" s="62"/>
      <c r="C77" s="63"/>
      <c r="D77" s="63"/>
      <c r="E77" s="64"/>
      <c r="F77" s="63"/>
      <c r="G77" s="63"/>
      <c r="H77" s="63"/>
      <c r="I77" s="63"/>
      <c r="J77" s="63"/>
      <c r="K77" s="65"/>
      <c r="L77" s="65"/>
    </row>
    <row r="78" spans="1:13" s="13" customFormat="1" ht="15.6" customHeight="1" x14ac:dyDescent="0.25">
      <c r="A78" s="14"/>
      <c r="B78" s="62"/>
      <c r="C78" s="63"/>
      <c r="D78" s="63"/>
      <c r="E78" s="64"/>
      <c r="F78" s="63"/>
      <c r="G78" s="63"/>
      <c r="H78" s="63"/>
      <c r="I78" s="63"/>
      <c r="J78" s="63"/>
      <c r="K78" s="65"/>
      <c r="L78" s="65"/>
      <c r="M78" s="65"/>
    </row>
    <row r="79" spans="1:13" s="13" customFormat="1" ht="15.6" customHeight="1" x14ac:dyDescent="0.25">
      <c r="A79" s="14"/>
      <c r="B79" s="62"/>
      <c r="C79" s="63"/>
      <c r="D79" s="63"/>
      <c r="E79" s="64"/>
      <c r="F79" s="63"/>
      <c r="G79" s="63"/>
      <c r="H79" s="63"/>
      <c r="I79" s="63"/>
      <c r="J79" s="63"/>
      <c r="K79" s="65"/>
      <c r="L79" s="65"/>
      <c r="M79" s="65"/>
    </row>
    <row r="80" spans="1:13" s="13" customFormat="1" ht="15.6" customHeight="1" x14ac:dyDescent="0.25">
      <c r="A80" s="14"/>
      <c r="B80" s="62"/>
      <c r="C80" s="63"/>
      <c r="D80" s="63"/>
      <c r="E80" s="64"/>
      <c r="F80" s="63"/>
      <c r="G80" s="63"/>
      <c r="H80" s="63"/>
      <c r="I80" s="63"/>
      <c r="J80" s="63"/>
      <c r="K80" s="65"/>
      <c r="L80" s="65"/>
      <c r="M80" s="65"/>
    </row>
    <row r="81" spans="1:13" s="13" customFormat="1" ht="15.6" customHeight="1" x14ac:dyDescent="0.25">
      <c r="A81" s="14"/>
      <c r="B81" s="62"/>
      <c r="C81" s="63"/>
      <c r="D81" s="63"/>
      <c r="E81" s="64"/>
      <c r="F81" s="63"/>
      <c r="G81" s="63"/>
      <c r="H81" s="63"/>
      <c r="I81" s="63"/>
      <c r="J81" s="63"/>
      <c r="K81" s="65"/>
      <c r="L81" s="65"/>
      <c r="M81" s="65"/>
    </row>
    <row r="82" spans="1:13" s="13" customFormat="1" ht="15.6" customHeight="1" x14ac:dyDescent="0.25">
      <c r="A82" s="14"/>
      <c r="B82" s="62"/>
      <c r="C82" s="63"/>
      <c r="D82" s="63"/>
      <c r="E82" s="64"/>
      <c r="F82" s="63"/>
      <c r="G82" s="63"/>
      <c r="H82" s="63"/>
      <c r="I82" s="63"/>
      <c r="J82" s="63"/>
      <c r="K82" s="65"/>
      <c r="L82" s="65"/>
      <c r="M82" s="65"/>
    </row>
    <row r="83" spans="1:13" s="13" customFormat="1" ht="15.6" customHeight="1" x14ac:dyDescent="0.25">
      <c r="A83" s="14"/>
      <c r="B83" s="62"/>
      <c r="C83" s="63"/>
      <c r="D83" s="63"/>
      <c r="E83" s="64"/>
      <c r="F83" s="63"/>
      <c r="G83" s="63"/>
      <c r="H83" s="63"/>
      <c r="I83" s="63"/>
      <c r="J83" s="63"/>
      <c r="K83" s="65"/>
      <c r="L83" s="65"/>
      <c r="M83" s="65"/>
    </row>
    <row r="84" spans="1:13" s="13" customFormat="1" ht="15.6" customHeight="1" x14ac:dyDescent="0.25">
      <c r="A84" s="14"/>
      <c r="B84" s="62"/>
      <c r="C84" s="63"/>
      <c r="D84" s="63"/>
      <c r="E84" s="64"/>
      <c r="F84" s="63"/>
      <c r="G84" s="63"/>
      <c r="H84" s="63"/>
      <c r="I84" s="63"/>
      <c r="J84" s="63"/>
      <c r="K84" s="65"/>
      <c r="L84" s="65"/>
      <c r="M84" s="65"/>
    </row>
    <row r="85" spans="1:13" s="13" customFormat="1" ht="15.6" customHeight="1" x14ac:dyDescent="0.25">
      <c r="A85" s="14"/>
      <c r="B85" s="62"/>
      <c r="C85" s="63"/>
      <c r="D85" s="63"/>
      <c r="E85" s="64"/>
      <c r="F85" s="63"/>
      <c r="G85" s="63"/>
      <c r="H85" s="63"/>
      <c r="I85" s="63"/>
      <c r="J85" s="63"/>
      <c r="K85" s="65"/>
      <c r="L85" s="65"/>
      <c r="M85" s="65"/>
    </row>
    <row r="86" spans="1:13" s="13" customFormat="1" ht="15.6" customHeight="1" x14ac:dyDescent="0.25">
      <c r="A86" s="14"/>
      <c r="B86" s="62"/>
      <c r="C86" s="63"/>
      <c r="D86" s="63"/>
      <c r="E86" s="64"/>
      <c r="F86" s="63"/>
      <c r="G86" s="63"/>
      <c r="H86" s="63"/>
      <c r="I86" s="63"/>
      <c r="J86" s="63"/>
      <c r="K86" s="65"/>
      <c r="L86" s="65"/>
      <c r="M86" s="65"/>
    </row>
    <row r="87" spans="1:13" s="13" customFormat="1" ht="15.6" customHeight="1" x14ac:dyDescent="0.25">
      <c r="A87" s="14"/>
      <c r="B87" s="62"/>
      <c r="C87" s="63"/>
      <c r="D87" s="63"/>
      <c r="E87" s="64"/>
      <c r="F87" s="63"/>
      <c r="G87" s="63"/>
      <c r="H87" s="63"/>
      <c r="I87" s="63"/>
      <c r="J87" s="63"/>
      <c r="K87" s="65"/>
      <c r="L87" s="65"/>
      <c r="M87" s="65"/>
    </row>
    <row r="88" spans="1:13" s="13" customFormat="1" ht="15.6" customHeight="1" x14ac:dyDescent="0.25">
      <c r="A88" s="14"/>
      <c r="B88" s="62"/>
      <c r="C88" s="63"/>
      <c r="D88" s="63"/>
      <c r="E88" s="64"/>
      <c r="F88" s="63"/>
      <c r="G88" s="63"/>
      <c r="H88" s="63"/>
      <c r="I88" s="63"/>
      <c r="J88" s="63"/>
      <c r="K88" s="65"/>
      <c r="L88" s="65"/>
      <c r="M88" s="65"/>
    </row>
    <row r="89" spans="1:13" s="13" customFormat="1" ht="15.6" customHeight="1" x14ac:dyDescent="0.25">
      <c r="A89" s="14"/>
      <c r="B89" s="62"/>
      <c r="C89" s="63"/>
      <c r="D89" s="63"/>
      <c r="E89" s="64"/>
      <c r="F89" s="63"/>
      <c r="G89" s="63"/>
      <c r="H89" s="63"/>
      <c r="I89" s="63"/>
      <c r="J89" s="63"/>
      <c r="K89" s="65"/>
      <c r="L89" s="65"/>
      <c r="M89" s="65"/>
    </row>
    <row r="90" spans="1:13" s="13" customFormat="1" ht="15.6" customHeight="1" x14ac:dyDescent="0.25">
      <c r="A90" s="14"/>
      <c r="B90" s="62"/>
      <c r="C90" s="63"/>
      <c r="D90" s="63"/>
      <c r="E90" s="64"/>
      <c r="F90" s="63"/>
      <c r="G90" s="63"/>
      <c r="H90" s="63"/>
      <c r="I90" s="63"/>
      <c r="J90" s="63"/>
      <c r="K90" s="65"/>
      <c r="L90" s="65"/>
      <c r="M90" s="65"/>
    </row>
    <row r="91" spans="1:13" s="13" customFormat="1" ht="15.6" customHeight="1" x14ac:dyDescent="0.25">
      <c r="A91" s="14"/>
      <c r="B91" s="62"/>
      <c r="C91" s="63"/>
      <c r="D91" s="63"/>
      <c r="E91" s="64"/>
      <c r="F91" s="63"/>
      <c r="G91" s="63"/>
      <c r="H91" s="63"/>
      <c r="I91" s="63"/>
      <c r="J91" s="63"/>
      <c r="K91" s="65"/>
      <c r="L91" s="65"/>
      <c r="M91" s="65"/>
    </row>
    <row r="92" spans="1:13" s="13" customFormat="1" ht="15.6" customHeight="1" x14ac:dyDescent="0.25">
      <c r="A92" s="14"/>
      <c r="B92" s="15"/>
      <c r="C92" s="16"/>
      <c r="D92" s="16"/>
      <c r="E92" s="34"/>
      <c r="F92" s="16"/>
      <c r="G92" s="16"/>
      <c r="H92" s="16"/>
      <c r="I92" s="16"/>
      <c r="J92" s="16"/>
    </row>
    <row r="93" spans="1:13" s="13" customFormat="1" ht="15.6" customHeight="1" x14ac:dyDescent="0.25">
      <c r="A93" s="14"/>
      <c r="B93" s="15"/>
      <c r="C93" s="16"/>
      <c r="D93" s="16"/>
      <c r="E93" s="34"/>
      <c r="F93" s="16"/>
      <c r="G93" s="16"/>
      <c r="H93" s="16"/>
      <c r="I93" s="16"/>
      <c r="J93" s="16"/>
    </row>
    <row r="94" spans="1:13" s="13" customFormat="1" ht="15.6" customHeight="1" x14ac:dyDescent="0.25">
      <c r="A94" s="14"/>
      <c r="B94" s="15"/>
      <c r="C94" s="16"/>
      <c r="D94" s="16"/>
      <c r="E94" s="34"/>
      <c r="F94" s="16"/>
      <c r="G94" s="16"/>
      <c r="H94" s="16"/>
      <c r="I94" s="16"/>
      <c r="J94" s="16"/>
    </row>
    <row r="95" spans="1:13" s="13" customFormat="1" ht="15.6" customHeight="1" x14ac:dyDescent="0.25">
      <c r="A95" s="14"/>
      <c r="B95" s="15"/>
      <c r="C95" s="16"/>
      <c r="D95" s="16"/>
      <c r="E95" s="34"/>
      <c r="F95" s="16"/>
      <c r="G95" s="16"/>
      <c r="H95" s="16"/>
      <c r="I95" s="16"/>
      <c r="J95" s="16"/>
    </row>
    <row r="96" spans="1:13" s="13" customFormat="1" ht="15.6" customHeight="1" x14ac:dyDescent="0.25">
      <c r="A96" s="14"/>
      <c r="B96" s="15"/>
      <c r="C96" s="16"/>
      <c r="D96" s="16"/>
      <c r="E96" s="34"/>
      <c r="F96" s="16"/>
      <c r="G96" s="16"/>
      <c r="H96" s="16"/>
      <c r="I96" s="16"/>
      <c r="J96" s="16"/>
    </row>
    <row r="97" spans="1:10" s="13" customFormat="1" ht="15.6" customHeight="1" x14ac:dyDescent="0.25">
      <c r="A97" s="14"/>
      <c r="B97" s="15"/>
      <c r="C97" s="16"/>
      <c r="D97" s="16"/>
      <c r="E97" s="34"/>
      <c r="F97" s="16"/>
      <c r="G97" s="16"/>
      <c r="H97" s="16"/>
      <c r="I97" s="16"/>
      <c r="J97" s="16"/>
    </row>
    <row r="98" spans="1:10" s="13" customFormat="1" ht="15.6" customHeight="1" x14ac:dyDescent="0.25">
      <c r="A98" s="14"/>
      <c r="B98" s="15"/>
      <c r="C98" s="16"/>
      <c r="D98" s="16"/>
      <c r="E98" s="34"/>
      <c r="F98" s="16"/>
      <c r="G98" s="16"/>
      <c r="H98" s="16"/>
      <c r="I98" s="16"/>
      <c r="J98" s="16"/>
    </row>
    <row r="99" spans="1:10" s="13" customFormat="1" ht="15.6" customHeight="1" x14ac:dyDescent="0.25">
      <c r="A99" s="14"/>
      <c r="B99" s="15"/>
      <c r="C99" s="16"/>
      <c r="D99" s="16"/>
      <c r="E99" s="34"/>
      <c r="F99" s="16"/>
      <c r="G99" s="16"/>
      <c r="H99" s="16"/>
      <c r="I99" s="16"/>
      <c r="J99" s="16"/>
    </row>
    <row r="100" spans="1:10" s="13" customFormat="1" ht="15.6" customHeight="1" x14ac:dyDescent="0.25">
      <c r="A100" s="14"/>
      <c r="B100" s="15"/>
      <c r="C100" s="16"/>
      <c r="D100" s="16"/>
      <c r="E100" s="34"/>
      <c r="F100" s="16"/>
      <c r="G100" s="16"/>
      <c r="H100" s="16"/>
      <c r="I100" s="16"/>
      <c r="J100" s="16"/>
    </row>
    <row r="101" spans="1:10" s="13" customFormat="1" ht="15.6" customHeight="1" x14ac:dyDescent="0.25">
      <c r="A101" s="14"/>
      <c r="B101" s="15"/>
      <c r="C101" s="16"/>
      <c r="D101" s="16"/>
      <c r="E101" s="34"/>
      <c r="F101" s="16"/>
      <c r="G101" s="16"/>
      <c r="H101" s="16"/>
      <c r="I101" s="16"/>
      <c r="J101" s="16"/>
    </row>
    <row r="102" spans="1:10" s="13" customFormat="1" ht="15.6" customHeight="1" x14ac:dyDescent="0.25">
      <c r="A102" s="14"/>
      <c r="B102" s="15"/>
      <c r="C102" s="16"/>
      <c r="D102" s="16"/>
      <c r="E102" s="34"/>
      <c r="F102" s="16"/>
      <c r="G102" s="16"/>
      <c r="H102" s="16"/>
      <c r="I102" s="16"/>
      <c r="J102" s="16"/>
    </row>
    <row r="103" spans="1:10" s="13" customFormat="1" ht="15.6" customHeight="1" x14ac:dyDescent="0.25">
      <c r="A103" s="14"/>
      <c r="B103" s="15"/>
      <c r="C103" s="16"/>
      <c r="D103" s="16"/>
      <c r="E103" s="34"/>
      <c r="F103" s="16"/>
      <c r="G103" s="16"/>
      <c r="H103" s="16"/>
      <c r="I103" s="16"/>
      <c r="J103" s="16"/>
    </row>
    <row r="104" spans="1:10" s="13" customFormat="1" ht="15.6" customHeight="1" x14ac:dyDescent="0.25">
      <c r="A104" s="14"/>
      <c r="B104" s="15"/>
      <c r="C104" s="16"/>
      <c r="D104" s="16"/>
      <c r="E104" s="34"/>
      <c r="F104" s="16"/>
      <c r="G104" s="16"/>
      <c r="H104" s="16"/>
      <c r="I104" s="16"/>
      <c r="J104" s="16"/>
    </row>
    <row r="105" spans="1:10" s="13" customFormat="1" x14ac:dyDescent="0.25">
      <c r="A105" s="14"/>
      <c r="B105" s="15"/>
      <c r="C105" s="16"/>
      <c r="D105" s="16"/>
      <c r="E105" s="34"/>
      <c r="F105" s="16"/>
      <c r="G105" s="16"/>
      <c r="H105" s="16"/>
      <c r="I105" s="16"/>
      <c r="J105" s="16"/>
    </row>
    <row r="106" spans="1:10" s="13" customFormat="1" x14ac:dyDescent="0.25">
      <c r="A106" s="14"/>
      <c r="B106" s="15"/>
      <c r="C106" s="16"/>
      <c r="D106" s="16"/>
      <c r="E106" s="34"/>
      <c r="F106" s="16"/>
      <c r="G106" s="16"/>
      <c r="H106" s="16"/>
      <c r="I106" s="16"/>
      <c r="J106" s="16"/>
    </row>
    <row r="107" spans="1:10" s="13" customFormat="1" x14ac:dyDescent="0.25">
      <c r="A107" s="14"/>
      <c r="B107" s="15"/>
      <c r="C107" s="16"/>
      <c r="D107" s="16"/>
      <c r="E107" s="34"/>
      <c r="F107" s="16"/>
      <c r="G107" s="16"/>
      <c r="H107" s="16"/>
      <c r="I107" s="16"/>
      <c r="J107" s="16"/>
    </row>
    <row r="108" spans="1:10" s="13" customFormat="1" x14ac:dyDescent="0.25">
      <c r="A108" s="14"/>
      <c r="B108" s="15"/>
      <c r="C108" s="16"/>
      <c r="D108" s="16"/>
      <c r="E108" s="34"/>
      <c r="F108" s="16"/>
      <c r="G108" s="16"/>
      <c r="H108" s="16"/>
      <c r="I108" s="16"/>
      <c r="J108" s="16"/>
    </row>
    <row r="109" spans="1:10" s="13" customFormat="1" x14ac:dyDescent="0.25">
      <c r="A109" s="14"/>
      <c r="B109" s="15"/>
      <c r="C109" s="16"/>
      <c r="D109" s="16"/>
      <c r="E109" s="34"/>
      <c r="F109" s="16"/>
      <c r="G109" s="16"/>
      <c r="H109" s="16"/>
      <c r="I109" s="16"/>
      <c r="J109" s="16"/>
    </row>
    <row r="110" spans="1:10" s="13" customFormat="1" x14ac:dyDescent="0.25">
      <c r="A110" s="14"/>
      <c r="B110" s="15"/>
      <c r="C110" s="16"/>
      <c r="D110" s="16"/>
      <c r="E110" s="34"/>
      <c r="F110" s="16"/>
      <c r="G110" s="16"/>
      <c r="H110" s="16"/>
      <c r="I110" s="16"/>
      <c r="J110" s="16"/>
    </row>
    <row r="111" spans="1:10" s="13" customFormat="1" x14ac:dyDescent="0.25">
      <c r="A111" s="14"/>
      <c r="B111" s="15"/>
      <c r="C111" s="16"/>
      <c r="D111" s="16"/>
      <c r="E111" s="34"/>
      <c r="F111" s="16"/>
      <c r="G111" s="16"/>
      <c r="H111" s="16"/>
      <c r="I111" s="16"/>
      <c r="J111" s="16"/>
    </row>
    <row r="112" spans="1:10" s="13" customFormat="1" x14ac:dyDescent="0.25">
      <c r="A112" s="14"/>
      <c r="B112" s="15"/>
      <c r="C112" s="16"/>
      <c r="D112" s="16"/>
      <c r="E112" s="34"/>
      <c r="F112" s="16"/>
      <c r="G112" s="16"/>
      <c r="H112" s="16"/>
      <c r="I112" s="16"/>
      <c r="J112" s="16"/>
    </row>
    <row r="113" spans="1:10" s="13" customFormat="1" x14ac:dyDescent="0.25">
      <c r="A113" s="14"/>
      <c r="B113" s="15"/>
      <c r="C113" s="16"/>
      <c r="D113" s="16"/>
      <c r="E113" s="34"/>
      <c r="F113" s="16"/>
      <c r="G113" s="16"/>
      <c r="H113" s="16"/>
      <c r="I113" s="16"/>
      <c r="J113" s="16"/>
    </row>
    <row r="114" spans="1:10" s="13" customFormat="1" x14ac:dyDescent="0.25">
      <c r="A114" s="14"/>
      <c r="B114" s="15"/>
      <c r="C114" s="16"/>
      <c r="D114" s="16"/>
      <c r="E114" s="34"/>
      <c r="F114" s="16"/>
      <c r="G114" s="16"/>
      <c r="H114" s="16"/>
      <c r="I114" s="16"/>
      <c r="J114" s="16"/>
    </row>
    <row r="115" spans="1:10" s="13" customFormat="1" x14ac:dyDescent="0.25">
      <c r="A115" s="14"/>
      <c r="B115" s="15"/>
      <c r="C115" s="16"/>
      <c r="D115" s="16"/>
      <c r="E115" s="34"/>
      <c r="F115" s="16"/>
      <c r="G115" s="16"/>
      <c r="H115" s="16"/>
      <c r="I115" s="16"/>
      <c r="J115" s="16"/>
    </row>
    <row r="116" spans="1:10" s="13" customFormat="1" x14ac:dyDescent="0.25">
      <c r="A116" s="14"/>
      <c r="B116" s="15"/>
      <c r="C116" s="16"/>
      <c r="D116" s="16"/>
      <c r="E116" s="34"/>
      <c r="F116" s="16"/>
      <c r="G116" s="16"/>
      <c r="H116" s="16"/>
      <c r="I116" s="16"/>
      <c r="J116" s="16"/>
    </row>
    <row r="117" spans="1:10" s="13" customFormat="1" x14ac:dyDescent="0.25">
      <c r="A117" s="14"/>
      <c r="B117" s="15"/>
      <c r="C117" s="16"/>
      <c r="D117" s="16"/>
      <c r="E117" s="34"/>
      <c r="F117" s="16"/>
      <c r="G117" s="16"/>
      <c r="H117" s="16"/>
      <c r="I117" s="16"/>
      <c r="J117" s="16"/>
    </row>
    <row r="118" spans="1:10" s="13" customFormat="1" x14ac:dyDescent="0.25">
      <c r="A118" s="14"/>
      <c r="B118" s="15"/>
      <c r="C118" s="16"/>
      <c r="D118" s="16"/>
      <c r="E118" s="34"/>
      <c r="F118" s="16"/>
      <c r="G118" s="16"/>
      <c r="H118" s="16"/>
      <c r="I118" s="16"/>
      <c r="J118" s="16"/>
    </row>
    <row r="119" spans="1:10" s="13" customFormat="1" x14ac:dyDescent="0.25">
      <c r="A119" s="14"/>
      <c r="B119" s="15"/>
      <c r="C119" s="16"/>
      <c r="D119" s="16"/>
      <c r="E119" s="34"/>
      <c r="F119" s="16"/>
      <c r="G119" s="16"/>
      <c r="H119" s="16"/>
      <c r="I119" s="16"/>
      <c r="J119" s="16"/>
    </row>
    <row r="120" spans="1:10" s="13" customFormat="1" x14ac:dyDescent="0.25">
      <c r="A120" s="14"/>
      <c r="B120" s="15"/>
      <c r="C120" s="16"/>
      <c r="D120" s="16"/>
      <c r="E120" s="34"/>
      <c r="F120" s="16"/>
      <c r="G120" s="16"/>
      <c r="H120" s="16"/>
      <c r="I120" s="16"/>
      <c r="J120" s="16"/>
    </row>
    <row r="121" spans="1:10" s="13" customFormat="1" x14ac:dyDescent="0.25">
      <c r="A121" s="14"/>
      <c r="B121" s="15"/>
      <c r="C121" s="16"/>
      <c r="D121" s="16"/>
      <c r="E121" s="34"/>
      <c r="F121" s="16"/>
      <c r="G121" s="16"/>
      <c r="H121" s="16"/>
      <c r="I121" s="16"/>
      <c r="J121" s="16"/>
    </row>
    <row r="122" spans="1:10" s="13" customFormat="1" x14ac:dyDescent="0.25">
      <c r="A122" s="14"/>
      <c r="B122" s="15"/>
      <c r="C122" s="16"/>
      <c r="D122" s="16"/>
      <c r="E122" s="34"/>
      <c r="F122" s="16"/>
      <c r="G122" s="16"/>
      <c r="H122" s="16"/>
      <c r="I122" s="16"/>
      <c r="J122" s="16"/>
    </row>
    <row r="123" spans="1:10" s="13" customFormat="1" x14ac:dyDescent="0.25">
      <c r="A123" s="14"/>
      <c r="B123" s="15"/>
      <c r="C123" s="16"/>
      <c r="D123" s="16"/>
      <c r="E123" s="34"/>
      <c r="F123" s="16"/>
      <c r="G123" s="16"/>
      <c r="H123" s="16"/>
      <c r="I123" s="16"/>
      <c r="J123" s="16"/>
    </row>
    <row r="124" spans="1:10" s="13" customFormat="1" x14ac:dyDescent="0.25">
      <c r="A124" s="14"/>
      <c r="B124" s="15"/>
      <c r="C124" s="16"/>
      <c r="D124" s="16"/>
      <c r="E124" s="34"/>
      <c r="F124" s="16"/>
      <c r="G124" s="16"/>
      <c r="H124" s="16"/>
      <c r="I124" s="16"/>
      <c r="J124" s="16"/>
    </row>
    <row r="125" spans="1:10" s="13" customFormat="1" x14ac:dyDescent="0.25">
      <c r="A125" s="14"/>
      <c r="B125" s="15"/>
      <c r="C125" s="16"/>
      <c r="D125" s="16"/>
      <c r="E125" s="34"/>
      <c r="F125" s="16"/>
      <c r="G125" s="16"/>
      <c r="H125" s="16"/>
      <c r="I125" s="16"/>
      <c r="J125" s="16"/>
    </row>
    <row r="126" spans="1:10" s="13" customFormat="1" x14ac:dyDescent="0.25">
      <c r="A126" s="14"/>
      <c r="B126" s="15"/>
      <c r="C126" s="16"/>
      <c r="D126" s="16"/>
      <c r="E126" s="34"/>
      <c r="F126" s="16"/>
      <c r="G126" s="16"/>
      <c r="H126" s="16"/>
      <c r="I126" s="16"/>
      <c r="J126" s="16"/>
    </row>
    <row r="127" spans="1:10" s="13" customFormat="1" x14ac:dyDescent="0.25">
      <c r="A127" s="14"/>
      <c r="B127" s="15"/>
      <c r="C127" s="16"/>
      <c r="D127" s="16"/>
      <c r="E127" s="34"/>
      <c r="F127" s="16"/>
      <c r="G127" s="16"/>
      <c r="H127" s="16"/>
      <c r="I127" s="16"/>
      <c r="J127" s="16"/>
    </row>
    <row r="128" spans="1:10" s="13" customFormat="1" x14ac:dyDescent="0.25">
      <c r="A128" s="14"/>
      <c r="B128" s="15"/>
      <c r="C128" s="16"/>
      <c r="D128" s="16"/>
      <c r="E128" s="34"/>
      <c r="F128" s="16"/>
      <c r="G128" s="16"/>
      <c r="H128" s="16"/>
      <c r="I128" s="16"/>
      <c r="J128" s="16"/>
    </row>
    <row r="129" spans="1:10" s="13" customFormat="1" x14ac:dyDescent="0.25">
      <c r="A129" s="14"/>
      <c r="B129" s="15"/>
      <c r="C129" s="16"/>
      <c r="D129" s="16"/>
      <c r="E129" s="34"/>
      <c r="F129" s="16"/>
      <c r="G129" s="16"/>
      <c r="H129" s="16"/>
      <c r="I129" s="16"/>
      <c r="J129" s="16"/>
    </row>
    <row r="130" spans="1:10" s="13" customFormat="1" x14ac:dyDescent="0.25">
      <c r="A130" s="14"/>
      <c r="B130" s="15"/>
      <c r="C130" s="16"/>
      <c r="D130" s="16"/>
      <c r="E130" s="34"/>
      <c r="F130" s="16"/>
      <c r="G130" s="16"/>
      <c r="H130" s="16"/>
      <c r="I130" s="16"/>
      <c r="J130" s="16"/>
    </row>
    <row r="131" spans="1:10" s="13" customFormat="1" x14ac:dyDescent="0.25">
      <c r="A131" s="14"/>
      <c r="B131" s="15"/>
      <c r="C131" s="16"/>
      <c r="D131" s="16"/>
      <c r="E131" s="34"/>
      <c r="F131" s="16"/>
      <c r="G131" s="16"/>
      <c r="H131" s="16"/>
      <c r="I131" s="16"/>
      <c r="J131" s="16"/>
    </row>
    <row r="132" spans="1:10" s="13" customFormat="1" x14ac:dyDescent="0.25">
      <c r="A132" s="14"/>
      <c r="B132" s="15"/>
      <c r="C132" s="16"/>
      <c r="D132" s="16"/>
      <c r="E132" s="34"/>
      <c r="F132" s="16"/>
      <c r="G132" s="16"/>
      <c r="H132" s="16"/>
      <c r="I132" s="16"/>
      <c r="J132" s="16"/>
    </row>
    <row r="133" spans="1:10" s="13" customFormat="1" x14ac:dyDescent="0.25">
      <c r="A133" s="14"/>
      <c r="B133" s="15"/>
      <c r="C133" s="16"/>
      <c r="D133" s="16"/>
      <c r="E133" s="34"/>
      <c r="F133" s="16"/>
      <c r="G133" s="16"/>
      <c r="H133" s="16"/>
      <c r="I133" s="16"/>
      <c r="J133" s="16"/>
    </row>
    <row r="134" spans="1:10" s="13" customFormat="1" x14ac:dyDescent="0.25">
      <c r="A134" s="14"/>
      <c r="B134" s="15"/>
      <c r="C134" s="16"/>
      <c r="D134" s="16"/>
      <c r="E134" s="34"/>
      <c r="F134" s="16"/>
      <c r="G134" s="16"/>
      <c r="H134" s="16"/>
      <c r="I134" s="16"/>
      <c r="J134" s="16"/>
    </row>
    <row r="135" spans="1:10" s="13" customFormat="1" x14ac:dyDescent="0.25">
      <c r="A135" s="14"/>
      <c r="B135" s="15"/>
      <c r="C135" s="16"/>
      <c r="D135" s="16"/>
      <c r="E135" s="34"/>
      <c r="F135" s="16"/>
      <c r="G135" s="16"/>
      <c r="H135" s="16"/>
      <c r="I135" s="16"/>
      <c r="J135" s="16"/>
    </row>
    <row r="136" spans="1:10" s="13" customFormat="1" x14ac:dyDescent="0.25">
      <c r="A136" s="14"/>
      <c r="B136" s="15"/>
      <c r="C136" s="16"/>
      <c r="D136" s="16"/>
      <c r="E136" s="34"/>
      <c r="F136" s="16"/>
      <c r="G136" s="16"/>
      <c r="H136" s="16"/>
      <c r="I136" s="16"/>
      <c r="J136" s="16"/>
    </row>
    <row r="137" spans="1:10" s="13" customFormat="1" x14ac:dyDescent="0.25">
      <c r="A137" s="14"/>
      <c r="B137" s="15"/>
      <c r="C137" s="16"/>
      <c r="D137" s="16"/>
      <c r="E137" s="34"/>
      <c r="F137" s="16"/>
      <c r="G137" s="16"/>
      <c r="H137" s="16"/>
      <c r="I137" s="16"/>
      <c r="J137" s="16"/>
    </row>
    <row r="138" spans="1:10" s="13" customFormat="1" x14ac:dyDescent="0.25">
      <c r="A138" s="14"/>
      <c r="B138" s="15"/>
      <c r="C138" s="16"/>
      <c r="D138" s="16"/>
      <c r="E138" s="34"/>
      <c r="F138" s="16"/>
      <c r="G138" s="16"/>
      <c r="H138" s="16"/>
      <c r="I138" s="16"/>
      <c r="J138" s="16"/>
    </row>
    <row r="139" spans="1:10" s="13" customFormat="1" x14ac:dyDescent="0.25">
      <c r="A139" s="14"/>
      <c r="B139" s="15"/>
      <c r="C139" s="16"/>
      <c r="D139" s="16"/>
      <c r="E139" s="34"/>
      <c r="F139" s="16"/>
      <c r="G139" s="16"/>
      <c r="H139" s="16"/>
      <c r="I139" s="16"/>
      <c r="J139" s="16"/>
    </row>
    <row r="140" spans="1:10" s="13" customFormat="1" x14ac:dyDescent="0.25">
      <c r="A140" s="14"/>
      <c r="B140" s="15"/>
      <c r="C140" s="16"/>
      <c r="D140" s="16"/>
      <c r="E140" s="34"/>
      <c r="F140" s="16"/>
      <c r="G140" s="16"/>
      <c r="H140" s="16"/>
      <c r="I140" s="16"/>
      <c r="J140" s="16"/>
    </row>
    <row r="141" spans="1:10" s="13" customFormat="1" x14ac:dyDescent="0.25">
      <c r="A141" s="14"/>
      <c r="B141" s="15"/>
      <c r="C141" s="16"/>
      <c r="D141" s="16"/>
      <c r="E141" s="34"/>
      <c r="F141" s="16"/>
      <c r="G141" s="16"/>
      <c r="H141" s="16"/>
      <c r="I141" s="16"/>
      <c r="J141" s="16"/>
    </row>
    <row r="142" spans="1:10" s="13" customFormat="1" x14ac:dyDescent="0.25">
      <c r="A142" s="14"/>
      <c r="B142" s="15"/>
      <c r="C142" s="16"/>
      <c r="D142" s="16"/>
      <c r="E142" s="34"/>
      <c r="F142" s="16"/>
      <c r="G142" s="16"/>
      <c r="H142" s="16"/>
      <c r="I142" s="16"/>
      <c r="J142" s="16"/>
    </row>
    <row r="143" spans="1:10" s="13" customFormat="1" x14ac:dyDescent="0.25">
      <c r="A143" s="14"/>
      <c r="B143" s="15"/>
      <c r="C143" s="16"/>
      <c r="D143" s="16"/>
      <c r="E143" s="34"/>
      <c r="F143" s="16"/>
      <c r="G143" s="16"/>
      <c r="H143" s="16"/>
      <c r="I143" s="16"/>
      <c r="J143" s="16"/>
    </row>
    <row r="144" spans="1:10" s="13" customFormat="1" x14ac:dyDescent="0.25">
      <c r="A144" s="14"/>
      <c r="B144" s="15"/>
      <c r="C144" s="16"/>
      <c r="D144" s="16"/>
      <c r="E144" s="34"/>
      <c r="F144" s="16"/>
      <c r="G144" s="16"/>
      <c r="H144" s="16"/>
      <c r="I144" s="16"/>
      <c r="J144" s="16"/>
    </row>
    <row r="145" spans="1:10" s="13" customFormat="1" x14ac:dyDescent="0.25">
      <c r="A145" s="14"/>
      <c r="B145" s="15"/>
      <c r="C145" s="16"/>
      <c r="D145" s="16"/>
      <c r="E145" s="34"/>
      <c r="F145" s="16"/>
      <c r="G145" s="16"/>
      <c r="H145" s="16"/>
      <c r="I145" s="16"/>
      <c r="J145" s="16"/>
    </row>
    <row r="146" spans="1:10" s="13" customFormat="1" x14ac:dyDescent="0.25">
      <c r="A146" s="14"/>
      <c r="B146" s="15"/>
      <c r="C146" s="16"/>
      <c r="D146" s="16"/>
      <c r="E146" s="34"/>
      <c r="F146" s="16"/>
      <c r="G146" s="16"/>
      <c r="H146" s="16"/>
      <c r="I146" s="16"/>
      <c r="J146" s="16"/>
    </row>
    <row r="147" spans="1:10" s="13" customFormat="1" x14ac:dyDescent="0.25">
      <c r="A147" s="14"/>
      <c r="B147" s="15"/>
      <c r="C147" s="16"/>
      <c r="D147" s="16"/>
      <c r="E147" s="34"/>
      <c r="F147" s="16"/>
      <c r="G147" s="16"/>
      <c r="H147" s="16"/>
      <c r="I147" s="16"/>
      <c r="J147" s="16"/>
    </row>
    <row r="148" spans="1:10" s="13" customFormat="1" x14ac:dyDescent="0.25">
      <c r="A148" s="14"/>
      <c r="B148" s="15"/>
      <c r="C148" s="16"/>
      <c r="D148" s="16"/>
      <c r="E148" s="34"/>
      <c r="F148" s="16"/>
      <c r="G148" s="16"/>
      <c r="H148" s="16"/>
      <c r="I148" s="16"/>
      <c r="J148" s="16"/>
    </row>
    <row r="149" spans="1:10" s="13" customFormat="1" x14ac:dyDescent="0.25">
      <c r="A149" s="14"/>
      <c r="B149" s="15"/>
      <c r="C149" s="16"/>
      <c r="D149" s="16"/>
      <c r="E149" s="34"/>
      <c r="F149" s="16"/>
      <c r="G149" s="16"/>
      <c r="H149" s="16"/>
      <c r="I149" s="16"/>
      <c r="J149" s="16"/>
    </row>
    <row r="150" spans="1:10" s="13" customFormat="1" x14ac:dyDescent="0.25">
      <c r="A150" s="14"/>
      <c r="B150" s="15"/>
      <c r="C150" s="16"/>
      <c r="D150" s="16"/>
      <c r="E150" s="34"/>
      <c r="F150" s="16"/>
      <c r="G150" s="16"/>
      <c r="H150" s="16"/>
      <c r="I150" s="16"/>
      <c r="J150" s="16"/>
    </row>
    <row r="151" spans="1:10" s="13" customFormat="1" x14ac:dyDescent="0.25">
      <c r="A151" s="14"/>
      <c r="B151" s="15"/>
      <c r="C151" s="16"/>
      <c r="D151" s="16"/>
      <c r="E151" s="34"/>
      <c r="F151" s="16"/>
      <c r="G151" s="16"/>
      <c r="H151" s="16"/>
      <c r="I151" s="16"/>
      <c r="J151" s="16"/>
    </row>
    <row r="152" spans="1:10" s="13" customFormat="1" x14ac:dyDescent="0.25">
      <c r="A152" s="14"/>
      <c r="B152" s="15"/>
      <c r="C152" s="16"/>
      <c r="D152" s="16"/>
      <c r="E152" s="34"/>
      <c r="F152" s="16"/>
      <c r="G152" s="16"/>
      <c r="H152" s="16"/>
      <c r="I152" s="16"/>
      <c r="J152" s="16"/>
    </row>
    <row r="153" spans="1:10" s="13" customFormat="1" x14ac:dyDescent="0.25">
      <c r="A153" s="14"/>
      <c r="B153" s="15"/>
      <c r="C153" s="16"/>
      <c r="D153" s="16"/>
      <c r="E153" s="34"/>
      <c r="F153" s="16"/>
      <c r="G153" s="16"/>
      <c r="H153" s="16"/>
      <c r="I153" s="16"/>
      <c r="J153" s="16"/>
    </row>
    <row r="154" spans="1:10" s="13" customFormat="1" x14ac:dyDescent="0.25">
      <c r="A154" s="14"/>
      <c r="B154" s="15"/>
      <c r="C154" s="16"/>
      <c r="D154" s="16"/>
      <c r="E154" s="34"/>
      <c r="F154" s="16"/>
      <c r="G154" s="16"/>
      <c r="H154" s="16"/>
      <c r="I154" s="16"/>
      <c r="J154" s="16"/>
    </row>
    <row r="155" spans="1:10" s="13" customFormat="1" x14ac:dyDescent="0.25">
      <c r="A155" s="14"/>
      <c r="B155" s="15"/>
      <c r="C155" s="16"/>
      <c r="D155" s="16"/>
      <c r="E155" s="34"/>
      <c r="F155" s="16"/>
      <c r="G155" s="16"/>
      <c r="H155" s="16"/>
      <c r="I155" s="16"/>
      <c r="J155" s="16"/>
    </row>
    <row r="156" spans="1:10" s="13" customFormat="1" x14ac:dyDescent="0.25">
      <c r="A156" s="14"/>
      <c r="B156" s="15"/>
      <c r="C156" s="16"/>
      <c r="D156" s="16"/>
      <c r="E156" s="34"/>
      <c r="F156" s="16"/>
      <c r="G156" s="16"/>
      <c r="H156" s="16"/>
      <c r="I156" s="16"/>
      <c r="J156" s="16"/>
    </row>
    <row r="157" spans="1:10" s="13" customFormat="1" x14ac:dyDescent="0.25">
      <c r="A157" s="14"/>
      <c r="B157" s="15"/>
      <c r="C157" s="16"/>
      <c r="D157" s="16"/>
      <c r="E157" s="34"/>
      <c r="F157" s="16"/>
      <c r="G157" s="16"/>
      <c r="H157" s="16"/>
      <c r="I157" s="16"/>
      <c r="J157" s="16"/>
    </row>
    <row r="158" spans="1:10" s="13" customFormat="1" x14ac:dyDescent="0.25">
      <c r="A158" s="14"/>
      <c r="B158" s="15"/>
      <c r="C158" s="16"/>
      <c r="D158" s="16"/>
      <c r="E158" s="34"/>
      <c r="F158" s="16"/>
      <c r="G158" s="16"/>
      <c r="H158" s="16"/>
      <c r="I158" s="16"/>
      <c r="J158" s="16"/>
    </row>
    <row r="159" spans="1:10" s="13" customFormat="1" x14ac:dyDescent="0.25">
      <c r="A159" s="14"/>
      <c r="B159" s="15"/>
      <c r="C159" s="16"/>
      <c r="D159" s="16"/>
      <c r="E159" s="34"/>
      <c r="F159" s="16"/>
      <c r="G159" s="16"/>
      <c r="H159" s="16"/>
      <c r="I159" s="16"/>
      <c r="J159" s="16"/>
    </row>
    <row r="160" spans="1:10" s="13" customFormat="1" x14ac:dyDescent="0.25">
      <c r="A160" s="14"/>
      <c r="B160" s="15"/>
      <c r="C160" s="16"/>
      <c r="D160" s="16"/>
      <c r="E160" s="34"/>
      <c r="F160" s="16"/>
      <c r="G160" s="16"/>
      <c r="H160" s="16"/>
      <c r="I160" s="16"/>
      <c r="J160" s="16"/>
    </row>
    <row r="161" spans="1:10" s="13" customFormat="1" x14ac:dyDescent="0.25">
      <c r="A161" s="14"/>
      <c r="B161" s="15"/>
      <c r="C161" s="16"/>
      <c r="D161" s="16"/>
      <c r="E161" s="34"/>
      <c r="F161" s="16"/>
      <c r="G161" s="16"/>
      <c r="H161" s="16"/>
      <c r="I161" s="16"/>
      <c r="J161" s="16"/>
    </row>
    <row r="162" spans="1:10" s="13" customFormat="1" x14ac:dyDescent="0.25">
      <c r="A162" s="14"/>
      <c r="B162" s="15"/>
      <c r="C162" s="16"/>
      <c r="D162" s="16"/>
      <c r="E162" s="34"/>
      <c r="F162" s="16"/>
      <c r="G162" s="16"/>
      <c r="H162" s="16"/>
      <c r="I162" s="16"/>
      <c r="J162" s="16"/>
    </row>
    <row r="163" spans="1:10" s="13" customFormat="1" x14ac:dyDescent="0.25">
      <c r="A163" s="14"/>
      <c r="B163" s="15"/>
      <c r="C163" s="16"/>
      <c r="D163" s="16"/>
      <c r="E163" s="34"/>
      <c r="F163" s="16"/>
      <c r="G163" s="16"/>
      <c r="H163" s="16"/>
      <c r="I163" s="16"/>
      <c r="J163" s="16"/>
    </row>
    <row r="164" spans="1:10" s="13" customFormat="1" x14ac:dyDescent="0.25">
      <c r="A164" s="14"/>
      <c r="B164" s="15"/>
      <c r="C164" s="16"/>
      <c r="D164" s="16"/>
      <c r="E164" s="34"/>
      <c r="F164" s="16"/>
      <c r="G164" s="16"/>
      <c r="H164" s="16"/>
      <c r="I164" s="16"/>
      <c r="J164" s="16"/>
    </row>
    <row r="165" spans="1:10" s="13" customFormat="1" x14ac:dyDescent="0.25">
      <c r="A165" s="14"/>
      <c r="B165" s="15"/>
      <c r="C165" s="16"/>
      <c r="D165" s="16"/>
      <c r="E165" s="34"/>
      <c r="F165" s="16"/>
      <c r="G165" s="16"/>
      <c r="H165" s="16"/>
      <c r="I165" s="16"/>
      <c r="J165" s="16"/>
    </row>
    <row r="166" spans="1:10" s="13" customFormat="1" x14ac:dyDescent="0.25">
      <c r="A166" s="14"/>
      <c r="B166" s="15"/>
      <c r="C166" s="16"/>
      <c r="D166" s="16"/>
      <c r="E166" s="34"/>
      <c r="F166" s="16"/>
      <c r="G166" s="16"/>
      <c r="H166" s="16"/>
      <c r="I166" s="16"/>
      <c r="J166" s="16"/>
    </row>
    <row r="167" spans="1:10" s="13" customFormat="1" x14ac:dyDescent="0.25">
      <c r="A167" s="14"/>
      <c r="B167" s="15"/>
      <c r="C167" s="16"/>
      <c r="D167" s="16"/>
      <c r="E167" s="34"/>
      <c r="F167" s="16"/>
      <c r="G167" s="16"/>
      <c r="H167" s="16"/>
      <c r="I167" s="16"/>
      <c r="J167" s="16"/>
    </row>
    <row r="168" spans="1:10" s="13" customFormat="1" x14ac:dyDescent="0.25">
      <c r="A168" s="14"/>
      <c r="B168" s="15"/>
      <c r="C168" s="16"/>
      <c r="D168" s="16"/>
      <c r="E168" s="34"/>
      <c r="F168" s="16"/>
      <c r="G168" s="16"/>
      <c r="H168" s="16"/>
      <c r="I168" s="16"/>
      <c r="J168" s="16"/>
    </row>
    <row r="169" spans="1:10" s="13" customFormat="1" x14ac:dyDescent="0.25">
      <c r="A169" s="14"/>
      <c r="B169" s="15"/>
      <c r="C169" s="16"/>
      <c r="D169" s="16"/>
      <c r="E169" s="34"/>
      <c r="F169" s="16"/>
      <c r="G169" s="16"/>
      <c r="H169" s="16"/>
      <c r="I169" s="16"/>
      <c r="J169" s="16"/>
    </row>
    <row r="170" spans="1:10" s="13" customFormat="1" x14ac:dyDescent="0.25">
      <c r="A170" s="14"/>
      <c r="B170" s="15"/>
      <c r="C170" s="16"/>
      <c r="D170" s="16"/>
      <c r="E170" s="34"/>
      <c r="F170" s="16"/>
      <c r="G170" s="16"/>
      <c r="H170" s="16"/>
      <c r="I170" s="16"/>
      <c r="J170" s="16"/>
    </row>
    <row r="171" spans="1:10" s="13" customFormat="1" x14ac:dyDescent="0.25">
      <c r="A171" s="14"/>
      <c r="B171" s="15"/>
      <c r="C171" s="16"/>
      <c r="D171" s="16"/>
      <c r="E171" s="34"/>
      <c r="F171" s="16"/>
      <c r="G171" s="16"/>
      <c r="H171" s="16"/>
      <c r="I171" s="16"/>
      <c r="J171" s="16"/>
    </row>
    <row r="172" spans="1:10" s="13" customFormat="1" x14ac:dyDescent="0.25">
      <c r="A172" s="14"/>
      <c r="B172" s="15"/>
      <c r="C172" s="16"/>
      <c r="D172" s="16"/>
      <c r="E172" s="34"/>
      <c r="F172" s="16"/>
      <c r="G172" s="16"/>
      <c r="H172" s="16"/>
      <c r="I172" s="16"/>
      <c r="J172" s="16"/>
    </row>
    <row r="173" spans="1:10" s="13" customFormat="1" x14ac:dyDescent="0.25">
      <c r="A173" s="14"/>
      <c r="B173" s="15"/>
      <c r="C173" s="16"/>
      <c r="D173" s="16"/>
      <c r="E173" s="34"/>
      <c r="F173" s="16"/>
      <c r="G173" s="16"/>
      <c r="H173" s="16"/>
      <c r="I173" s="16"/>
      <c r="J173" s="16"/>
    </row>
    <row r="174" spans="1:10" s="13" customFormat="1" x14ac:dyDescent="0.25">
      <c r="A174" s="14"/>
      <c r="B174" s="15"/>
      <c r="C174" s="16"/>
      <c r="D174" s="16"/>
      <c r="E174" s="34"/>
      <c r="F174" s="16"/>
      <c r="G174" s="16"/>
      <c r="H174" s="16"/>
      <c r="I174" s="16"/>
      <c r="J174" s="16"/>
    </row>
    <row r="175" spans="1:10" s="13" customFormat="1" x14ac:dyDescent="0.25">
      <c r="A175" s="14"/>
      <c r="B175" s="15"/>
      <c r="C175" s="16"/>
      <c r="D175" s="16"/>
      <c r="E175" s="34"/>
      <c r="F175" s="16"/>
      <c r="G175" s="16"/>
      <c r="H175" s="16"/>
      <c r="I175" s="16"/>
      <c r="J175" s="16"/>
    </row>
    <row r="176" spans="1:10" s="13" customFormat="1" x14ac:dyDescent="0.25">
      <c r="A176" s="14"/>
      <c r="B176" s="15"/>
      <c r="C176" s="16"/>
      <c r="D176" s="16"/>
      <c r="E176" s="34"/>
      <c r="F176" s="16"/>
      <c r="G176" s="16"/>
      <c r="H176" s="16"/>
      <c r="I176" s="16"/>
      <c r="J176" s="16"/>
    </row>
    <row r="177" spans="1:10" s="13" customFormat="1" x14ac:dyDescent="0.25">
      <c r="A177" s="14"/>
      <c r="B177" s="15"/>
      <c r="C177" s="16"/>
      <c r="D177" s="16"/>
      <c r="E177" s="34"/>
      <c r="F177" s="16"/>
      <c r="G177" s="16"/>
      <c r="H177" s="16"/>
      <c r="I177" s="16"/>
      <c r="J177" s="16"/>
    </row>
    <row r="178" spans="1:10" s="13" customFormat="1" x14ac:dyDescent="0.25">
      <c r="A178" s="14"/>
      <c r="B178" s="15"/>
      <c r="C178" s="16"/>
      <c r="D178" s="16"/>
      <c r="E178" s="34"/>
      <c r="F178" s="16"/>
      <c r="G178" s="16"/>
      <c r="H178" s="16"/>
      <c r="I178" s="16"/>
      <c r="J178" s="16"/>
    </row>
    <row r="179" spans="1:10" s="13" customFormat="1" x14ac:dyDescent="0.25">
      <c r="A179" s="14"/>
      <c r="B179" s="15"/>
      <c r="C179" s="16"/>
      <c r="D179" s="16"/>
      <c r="E179" s="34"/>
      <c r="F179" s="16"/>
      <c r="G179" s="16"/>
      <c r="H179" s="16"/>
      <c r="I179" s="16"/>
      <c r="J179" s="16"/>
    </row>
    <row r="180" spans="1:10" s="13" customFormat="1" x14ac:dyDescent="0.25">
      <c r="A180" s="14"/>
      <c r="B180" s="15"/>
      <c r="C180" s="16"/>
      <c r="D180" s="16"/>
      <c r="E180" s="34"/>
      <c r="F180" s="16"/>
      <c r="G180" s="16"/>
      <c r="H180" s="16"/>
      <c r="I180" s="16"/>
      <c r="J180" s="16"/>
    </row>
    <row r="181" spans="1:10" s="13" customFormat="1" x14ac:dyDescent="0.25">
      <c r="A181" s="14"/>
      <c r="B181" s="15"/>
      <c r="C181" s="16"/>
      <c r="D181" s="16"/>
      <c r="E181" s="34"/>
      <c r="F181" s="16"/>
      <c r="G181" s="16"/>
      <c r="H181" s="16"/>
      <c r="I181" s="16"/>
      <c r="J181" s="16"/>
    </row>
    <row r="182" spans="1:10" s="13" customFormat="1" x14ac:dyDescent="0.25">
      <c r="A182" s="14"/>
      <c r="B182" s="15"/>
      <c r="C182" s="16"/>
      <c r="D182" s="16"/>
      <c r="E182" s="34"/>
      <c r="F182" s="16"/>
      <c r="G182" s="16"/>
      <c r="H182" s="16"/>
      <c r="I182" s="16"/>
      <c r="J182" s="16"/>
    </row>
    <row r="183" spans="1:10" s="13" customFormat="1" x14ac:dyDescent="0.25">
      <c r="A183" s="14"/>
      <c r="B183" s="15"/>
      <c r="C183" s="16"/>
      <c r="D183" s="16"/>
      <c r="E183" s="34"/>
      <c r="F183" s="16"/>
      <c r="G183" s="16"/>
      <c r="H183" s="16"/>
      <c r="I183" s="16"/>
      <c r="J183" s="16"/>
    </row>
    <row r="184" spans="1:10" s="13" customFormat="1" x14ac:dyDescent="0.25">
      <c r="A184" s="14"/>
      <c r="B184" s="15"/>
      <c r="C184" s="16"/>
      <c r="D184" s="16"/>
      <c r="E184" s="34"/>
      <c r="F184" s="16"/>
      <c r="G184" s="16"/>
      <c r="H184" s="16"/>
      <c r="I184" s="16"/>
      <c r="J184" s="16"/>
    </row>
    <row r="185" spans="1:10" s="13" customFormat="1" x14ac:dyDescent="0.25">
      <c r="A185" s="14"/>
      <c r="B185" s="15"/>
      <c r="C185" s="16"/>
      <c r="D185" s="16"/>
      <c r="E185" s="34"/>
      <c r="F185" s="16"/>
      <c r="G185" s="16"/>
      <c r="H185" s="16"/>
      <c r="I185" s="16"/>
      <c r="J185" s="16"/>
    </row>
    <row r="186" spans="1:10" s="13" customFormat="1" x14ac:dyDescent="0.25">
      <c r="A186" s="14"/>
      <c r="B186" s="15"/>
      <c r="C186" s="16"/>
      <c r="D186" s="16"/>
      <c r="E186" s="34"/>
      <c r="F186" s="16"/>
      <c r="G186" s="16"/>
      <c r="H186" s="16"/>
      <c r="I186" s="16"/>
      <c r="J186" s="16"/>
    </row>
    <row r="187" spans="1:10" s="13" customFormat="1" x14ac:dyDescent="0.25">
      <c r="A187" s="14"/>
      <c r="B187" s="15"/>
      <c r="C187" s="16"/>
      <c r="D187" s="16"/>
      <c r="E187" s="34"/>
      <c r="F187" s="16"/>
      <c r="G187" s="16"/>
      <c r="H187" s="16"/>
      <c r="I187" s="16"/>
      <c r="J187" s="16"/>
    </row>
    <row r="188" spans="1:10" s="13" customFormat="1" x14ac:dyDescent="0.25">
      <c r="A188" s="14"/>
      <c r="B188" s="15"/>
      <c r="C188" s="16"/>
      <c r="D188" s="16"/>
      <c r="E188" s="34"/>
      <c r="F188" s="16"/>
      <c r="G188" s="16"/>
      <c r="H188" s="16"/>
      <c r="I188" s="16"/>
      <c r="J188" s="16"/>
    </row>
    <row r="189" spans="1:10" s="13" customFormat="1" x14ac:dyDescent="0.25">
      <c r="A189" s="14"/>
      <c r="B189" s="15"/>
      <c r="C189" s="16"/>
      <c r="D189" s="16"/>
      <c r="E189" s="34"/>
      <c r="F189" s="16"/>
      <c r="G189" s="16"/>
      <c r="H189" s="16"/>
      <c r="I189" s="16"/>
      <c r="J189" s="16"/>
    </row>
    <row r="190" spans="1:10" x14ac:dyDescent="0.25">
      <c r="F190" s="45">
        <v>7.52</v>
      </c>
    </row>
    <row r="191" spans="1:10" x14ac:dyDescent="0.25">
      <c r="F191" s="45">
        <v>2.04</v>
      </c>
    </row>
    <row r="192" spans="1:10" x14ac:dyDescent="0.25">
      <c r="F192" s="45">
        <v>1.83</v>
      </c>
    </row>
    <row r="193" spans="6:6" x14ac:dyDescent="0.25">
      <c r="F193" s="45">
        <v>1.83</v>
      </c>
    </row>
    <row r="194" spans="6:6" x14ac:dyDescent="0.25">
      <c r="F194" s="45">
        <v>2.04</v>
      </c>
    </row>
    <row r="195" spans="6:6" x14ac:dyDescent="0.25">
      <c r="F195" s="45">
        <v>4.71</v>
      </c>
    </row>
    <row r="196" spans="6:6" x14ac:dyDescent="0.25">
      <c r="F196" s="45">
        <v>0.49</v>
      </c>
    </row>
    <row r="197" spans="6:6" x14ac:dyDescent="0.25">
      <c r="F197" s="45">
        <v>1.81</v>
      </c>
    </row>
    <row r="198" spans="6:6" x14ac:dyDescent="0.25">
      <c r="F198" s="45">
        <v>1.81</v>
      </c>
    </row>
    <row r="199" spans="6:6" x14ac:dyDescent="0.25">
      <c r="F199" s="45">
        <v>4.63</v>
      </c>
    </row>
    <row r="200" spans="6:6" x14ac:dyDescent="0.25">
      <c r="F200" s="45">
        <v>4.71</v>
      </c>
    </row>
    <row r="201" spans="6:6" x14ac:dyDescent="0.25">
      <c r="F201" s="45">
        <v>1.2</v>
      </c>
    </row>
    <row r="202" spans="6:6" x14ac:dyDescent="0.25">
      <c r="F202" s="45">
        <v>1.2</v>
      </c>
    </row>
    <row r="203" spans="6:6" x14ac:dyDescent="0.25">
      <c r="F203" s="45">
        <v>0.69</v>
      </c>
    </row>
    <row r="204" spans="6:6" x14ac:dyDescent="0.25">
      <c r="F204" s="45">
        <v>2.61</v>
      </c>
    </row>
    <row r="205" spans="6:6" x14ac:dyDescent="0.25">
      <c r="F205" s="45">
        <v>2.61</v>
      </c>
    </row>
    <row r="206" spans="6:6" x14ac:dyDescent="0.25">
      <c r="F206" s="45">
        <v>7.5</v>
      </c>
    </row>
    <row r="207" spans="6:6" x14ac:dyDescent="0.25">
      <c r="F207" s="45">
        <v>1.73</v>
      </c>
    </row>
    <row r="208" spans="6:6" x14ac:dyDescent="0.25">
      <c r="F208" s="45">
        <v>1.73</v>
      </c>
    </row>
    <row r="209" spans="6:6" x14ac:dyDescent="0.25">
      <c r="F209" s="45">
        <v>0.86</v>
      </c>
    </row>
    <row r="210" spans="6:6" x14ac:dyDescent="0.25">
      <c r="F210" s="45">
        <v>3.2</v>
      </c>
    </row>
    <row r="211" spans="6:6" x14ac:dyDescent="0.25">
      <c r="F211" s="45">
        <v>3.2</v>
      </c>
    </row>
    <row r="212" spans="6:6" x14ac:dyDescent="0.25">
      <c r="F212" s="45">
        <v>17.260000000000002</v>
      </c>
    </row>
    <row r="213" spans="6:6" x14ac:dyDescent="0.25">
      <c r="F213" s="45">
        <v>2.12</v>
      </c>
    </row>
    <row r="214" spans="6:6" x14ac:dyDescent="0.25">
      <c r="F214" s="45">
        <v>2.12</v>
      </c>
    </row>
  </sheetData>
  <sheetProtection algorithmName="SHA-512" hashValue="kpmcYXKTFyiPL50b04KIgDpugF07S2rurKRh/FdGjOzXTbCqoDVR/pDCZjFnpwEnd9xNqq5q9N4qA4IOAnSsuw==" saltValue="I/AhxVozOk24kCtGQ4w6UA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60" fitToHeight="3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 sizeWithCells="1">
              <from>
                <xdr:col>1</xdr:col>
                <xdr:colOff>3990975</xdr:colOff>
                <xdr:row>1</xdr:row>
                <xdr:rowOff>19050</xdr:rowOff>
              </from>
              <to>
                <xdr:col>1</xdr:col>
                <xdr:colOff>5124450</xdr:colOff>
                <xdr:row>5</xdr:row>
                <xdr:rowOff>142875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8"/>
  <sheetViews>
    <sheetView showGridLines="0" topLeftCell="A25" zoomScale="105" zoomScaleSheetLayoutView="105" workbookViewId="0">
      <selection activeCell="B3" sqref="B3:E3"/>
    </sheetView>
  </sheetViews>
  <sheetFormatPr defaultColWidth="11.5703125" defaultRowHeight="12.75" x14ac:dyDescent="0.2"/>
  <cols>
    <col min="1" max="1" width="9" style="94" customWidth="1"/>
    <col min="2" max="2" width="2.28515625" style="94" customWidth="1"/>
    <col min="3" max="3" width="10.140625" style="94" customWidth="1"/>
    <col min="4" max="4" width="43.140625" style="94" customWidth="1"/>
    <col min="5" max="5" width="15.28515625" style="94" customWidth="1"/>
    <col min="6" max="11" width="11.5703125" style="94"/>
    <col min="12" max="12" width="16.42578125" style="94" customWidth="1"/>
    <col min="13" max="256" width="11.5703125" style="94"/>
    <col min="257" max="257" width="9" style="94" customWidth="1"/>
    <col min="258" max="258" width="2.28515625" style="94" customWidth="1"/>
    <col min="259" max="259" width="10.140625" style="94" customWidth="1"/>
    <col min="260" max="260" width="43.140625" style="94" customWidth="1"/>
    <col min="261" max="261" width="15.28515625" style="94" customWidth="1"/>
    <col min="262" max="512" width="11.5703125" style="94"/>
    <col min="513" max="513" width="9" style="94" customWidth="1"/>
    <col min="514" max="514" width="2.28515625" style="94" customWidth="1"/>
    <col min="515" max="515" width="10.140625" style="94" customWidth="1"/>
    <col min="516" max="516" width="43.140625" style="94" customWidth="1"/>
    <col min="517" max="517" width="15.28515625" style="94" customWidth="1"/>
    <col min="518" max="768" width="11.5703125" style="94"/>
    <col min="769" max="769" width="9" style="94" customWidth="1"/>
    <col min="770" max="770" width="2.28515625" style="94" customWidth="1"/>
    <col min="771" max="771" width="10.140625" style="94" customWidth="1"/>
    <col min="772" max="772" width="43.140625" style="94" customWidth="1"/>
    <col min="773" max="773" width="15.28515625" style="94" customWidth="1"/>
    <col min="774" max="1024" width="11.5703125" style="94"/>
    <col min="1025" max="1025" width="9" style="94" customWidth="1"/>
    <col min="1026" max="1026" width="2.28515625" style="94" customWidth="1"/>
    <col min="1027" max="1027" width="10.140625" style="94" customWidth="1"/>
    <col min="1028" max="1028" width="43.140625" style="94" customWidth="1"/>
    <col min="1029" max="1029" width="15.28515625" style="94" customWidth="1"/>
    <col min="1030" max="1280" width="11.5703125" style="94"/>
    <col min="1281" max="1281" width="9" style="94" customWidth="1"/>
    <col min="1282" max="1282" width="2.28515625" style="94" customWidth="1"/>
    <col min="1283" max="1283" width="10.140625" style="94" customWidth="1"/>
    <col min="1284" max="1284" width="43.140625" style="94" customWidth="1"/>
    <col min="1285" max="1285" width="15.28515625" style="94" customWidth="1"/>
    <col min="1286" max="1536" width="11.5703125" style="94"/>
    <col min="1537" max="1537" width="9" style="94" customWidth="1"/>
    <col min="1538" max="1538" width="2.28515625" style="94" customWidth="1"/>
    <col min="1539" max="1539" width="10.140625" style="94" customWidth="1"/>
    <col min="1540" max="1540" width="43.140625" style="94" customWidth="1"/>
    <col min="1541" max="1541" width="15.28515625" style="94" customWidth="1"/>
    <col min="1542" max="1792" width="11.5703125" style="94"/>
    <col min="1793" max="1793" width="9" style="94" customWidth="1"/>
    <col min="1794" max="1794" width="2.28515625" style="94" customWidth="1"/>
    <col min="1795" max="1795" width="10.140625" style="94" customWidth="1"/>
    <col min="1796" max="1796" width="43.140625" style="94" customWidth="1"/>
    <col min="1797" max="1797" width="15.28515625" style="94" customWidth="1"/>
    <col min="1798" max="2048" width="11.5703125" style="94"/>
    <col min="2049" max="2049" width="9" style="94" customWidth="1"/>
    <col min="2050" max="2050" width="2.28515625" style="94" customWidth="1"/>
    <col min="2051" max="2051" width="10.140625" style="94" customWidth="1"/>
    <col min="2052" max="2052" width="43.140625" style="94" customWidth="1"/>
    <col min="2053" max="2053" width="15.28515625" style="94" customWidth="1"/>
    <col min="2054" max="2304" width="11.5703125" style="94"/>
    <col min="2305" max="2305" width="9" style="94" customWidth="1"/>
    <col min="2306" max="2306" width="2.28515625" style="94" customWidth="1"/>
    <col min="2307" max="2307" width="10.140625" style="94" customWidth="1"/>
    <col min="2308" max="2308" width="43.140625" style="94" customWidth="1"/>
    <col min="2309" max="2309" width="15.28515625" style="94" customWidth="1"/>
    <col min="2310" max="2560" width="11.5703125" style="94"/>
    <col min="2561" max="2561" width="9" style="94" customWidth="1"/>
    <col min="2562" max="2562" width="2.28515625" style="94" customWidth="1"/>
    <col min="2563" max="2563" width="10.140625" style="94" customWidth="1"/>
    <col min="2564" max="2564" width="43.140625" style="94" customWidth="1"/>
    <col min="2565" max="2565" width="15.28515625" style="94" customWidth="1"/>
    <col min="2566" max="2816" width="11.5703125" style="94"/>
    <col min="2817" max="2817" width="9" style="94" customWidth="1"/>
    <col min="2818" max="2818" width="2.28515625" style="94" customWidth="1"/>
    <col min="2819" max="2819" width="10.140625" style="94" customWidth="1"/>
    <col min="2820" max="2820" width="43.140625" style="94" customWidth="1"/>
    <col min="2821" max="2821" width="15.28515625" style="94" customWidth="1"/>
    <col min="2822" max="3072" width="11.5703125" style="94"/>
    <col min="3073" max="3073" width="9" style="94" customWidth="1"/>
    <col min="3074" max="3074" width="2.28515625" style="94" customWidth="1"/>
    <col min="3075" max="3075" width="10.140625" style="94" customWidth="1"/>
    <col min="3076" max="3076" width="43.140625" style="94" customWidth="1"/>
    <col min="3077" max="3077" width="15.28515625" style="94" customWidth="1"/>
    <col min="3078" max="3328" width="11.5703125" style="94"/>
    <col min="3329" max="3329" width="9" style="94" customWidth="1"/>
    <col min="3330" max="3330" width="2.28515625" style="94" customWidth="1"/>
    <col min="3331" max="3331" width="10.140625" style="94" customWidth="1"/>
    <col min="3332" max="3332" width="43.140625" style="94" customWidth="1"/>
    <col min="3333" max="3333" width="15.28515625" style="94" customWidth="1"/>
    <col min="3334" max="3584" width="11.5703125" style="94"/>
    <col min="3585" max="3585" width="9" style="94" customWidth="1"/>
    <col min="3586" max="3586" width="2.28515625" style="94" customWidth="1"/>
    <col min="3587" max="3587" width="10.140625" style="94" customWidth="1"/>
    <col min="3588" max="3588" width="43.140625" style="94" customWidth="1"/>
    <col min="3589" max="3589" width="15.28515625" style="94" customWidth="1"/>
    <col min="3590" max="3840" width="11.5703125" style="94"/>
    <col min="3841" max="3841" width="9" style="94" customWidth="1"/>
    <col min="3842" max="3842" width="2.28515625" style="94" customWidth="1"/>
    <col min="3843" max="3843" width="10.140625" style="94" customWidth="1"/>
    <col min="3844" max="3844" width="43.140625" style="94" customWidth="1"/>
    <col min="3845" max="3845" width="15.28515625" style="94" customWidth="1"/>
    <col min="3846" max="4096" width="11.5703125" style="94"/>
    <col min="4097" max="4097" width="9" style="94" customWidth="1"/>
    <col min="4098" max="4098" width="2.28515625" style="94" customWidth="1"/>
    <col min="4099" max="4099" width="10.140625" style="94" customWidth="1"/>
    <col min="4100" max="4100" width="43.140625" style="94" customWidth="1"/>
    <col min="4101" max="4101" width="15.28515625" style="94" customWidth="1"/>
    <col min="4102" max="4352" width="11.5703125" style="94"/>
    <col min="4353" max="4353" width="9" style="94" customWidth="1"/>
    <col min="4354" max="4354" width="2.28515625" style="94" customWidth="1"/>
    <col min="4355" max="4355" width="10.140625" style="94" customWidth="1"/>
    <col min="4356" max="4356" width="43.140625" style="94" customWidth="1"/>
    <col min="4357" max="4357" width="15.28515625" style="94" customWidth="1"/>
    <col min="4358" max="4608" width="11.5703125" style="94"/>
    <col min="4609" max="4609" width="9" style="94" customWidth="1"/>
    <col min="4610" max="4610" width="2.28515625" style="94" customWidth="1"/>
    <col min="4611" max="4611" width="10.140625" style="94" customWidth="1"/>
    <col min="4612" max="4612" width="43.140625" style="94" customWidth="1"/>
    <col min="4613" max="4613" width="15.28515625" style="94" customWidth="1"/>
    <col min="4614" max="4864" width="11.5703125" style="94"/>
    <col min="4865" max="4865" width="9" style="94" customWidth="1"/>
    <col min="4866" max="4866" width="2.28515625" style="94" customWidth="1"/>
    <col min="4867" max="4867" width="10.140625" style="94" customWidth="1"/>
    <col min="4868" max="4868" width="43.140625" style="94" customWidth="1"/>
    <col min="4869" max="4869" width="15.28515625" style="94" customWidth="1"/>
    <col min="4870" max="5120" width="11.5703125" style="94"/>
    <col min="5121" max="5121" width="9" style="94" customWidth="1"/>
    <col min="5122" max="5122" width="2.28515625" style="94" customWidth="1"/>
    <col min="5123" max="5123" width="10.140625" style="94" customWidth="1"/>
    <col min="5124" max="5124" width="43.140625" style="94" customWidth="1"/>
    <col min="5125" max="5125" width="15.28515625" style="94" customWidth="1"/>
    <col min="5126" max="5376" width="11.5703125" style="94"/>
    <col min="5377" max="5377" width="9" style="94" customWidth="1"/>
    <col min="5378" max="5378" width="2.28515625" style="94" customWidth="1"/>
    <col min="5379" max="5379" width="10.140625" style="94" customWidth="1"/>
    <col min="5380" max="5380" width="43.140625" style="94" customWidth="1"/>
    <col min="5381" max="5381" width="15.28515625" style="94" customWidth="1"/>
    <col min="5382" max="5632" width="11.5703125" style="94"/>
    <col min="5633" max="5633" width="9" style="94" customWidth="1"/>
    <col min="5634" max="5634" width="2.28515625" style="94" customWidth="1"/>
    <col min="5635" max="5635" width="10.140625" style="94" customWidth="1"/>
    <col min="5636" max="5636" width="43.140625" style="94" customWidth="1"/>
    <col min="5637" max="5637" width="15.28515625" style="94" customWidth="1"/>
    <col min="5638" max="5888" width="11.5703125" style="94"/>
    <col min="5889" max="5889" width="9" style="94" customWidth="1"/>
    <col min="5890" max="5890" width="2.28515625" style="94" customWidth="1"/>
    <col min="5891" max="5891" width="10.140625" style="94" customWidth="1"/>
    <col min="5892" max="5892" width="43.140625" style="94" customWidth="1"/>
    <col min="5893" max="5893" width="15.28515625" style="94" customWidth="1"/>
    <col min="5894" max="6144" width="11.5703125" style="94"/>
    <col min="6145" max="6145" width="9" style="94" customWidth="1"/>
    <col min="6146" max="6146" width="2.28515625" style="94" customWidth="1"/>
    <col min="6147" max="6147" width="10.140625" style="94" customWidth="1"/>
    <col min="6148" max="6148" width="43.140625" style="94" customWidth="1"/>
    <col min="6149" max="6149" width="15.28515625" style="94" customWidth="1"/>
    <col min="6150" max="6400" width="11.5703125" style="94"/>
    <col min="6401" max="6401" width="9" style="94" customWidth="1"/>
    <col min="6402" max="6402" width="2.28515625" style="94" customWidth="1"/>
    <col min="6403" max="6403" width="10.140625" style="94" customWidth="1"/>
    <col min="6404" max="6404" width="43.140625" style="94" customWidth="1"/>
    <col min="6405" max="6405" width="15.28515625" style="94" customWidth="1"/>
    <col min="6406" max="6656" width="11.5703125" style="94"/>
    <col min="6657" max="6657" width="9" style="94" customWidth="1"/>
    <col min="6658" max="6658" width="2.28515625" style="94" customWidth="1"/>
    <col min="6659" max="6659" width="10.140625" style="94" customWidth="1"/>
    <col min="6660" max="6660" width="43.140625" style="94" customWidth="1"/>
    <col min="6661" max="6661" width="15.28515625" style="94" customWidth="1"/>
    <col min="6662" max="6912" width="11.5703125" style="94"/>
    <col min="6913" max="6913" width="9" style="94" customWidth="1"/>
    <col min="6914" max="6914" width="2.28515625" style="94" customWidth="1"/>
    <col min="6915" max="6915" width="10.140625" style="94" customWidth="1"/>
    <col min="6916" max="6916" width="43.140625" style="94" customWidth="1"/>
    <col min="6917" max="6917" width="15.28515625" style="94" customWidth="1"/>
    <col min="6918" max="7168" width="11.5703125" style="94"/>
    <col min="7169" max="7169" width="9" style="94" customWidth="1"/>
    <col min="7170" max="7170" width="2.28515625" style="94" customWidth="1"/>
    <col min="7171" max="7171" width="10.140625" style="94" customWidth="1"/>
    <col min="7172" max="7172" width="43.140625" style="94" customWidth="1"/>
    <col min="7173" max="7173" width="15.28515625" style="94" customWidth="1"/>
    <col min="7174" max="7424" width="11.5703125" style="94"/>
    <col min="7425" max="7425" width="9" style="94" customWidth="1"/>
    <col min="7426" max="7426" width="2.28515625" style="94" customWidth="1"/>
    <col min="7427" max="7427" width="10.140625" style="94" customWidth="1"/>
    <col min="7428" max="7428" width="43.140625" style="94" customWidth="1"/>
    <col min="7429" max="7429" width="15.28515625" style="94" customWidth="1"/>
    <col min="7430" max="7680" width="11.5703125" style="94"/>
    <col min="7681" max="7681" width="9" style="94" customWidth="1"/>
    <col min="7682" max="7682" width="2.28515625" style="94" customWidth="1"/>
    <col min="7683" max="7683" width="10.140625" style="94" customWidth="1"/>
    <col min="7684" max="7684" width="43.140625" style="94" customWidth="1"/>
    <col min="7685" max="7685" width="15.28515625" style="94" customWidth="1"/>
    <col min="7686" max="7936" width="11.5703125" style="94"/>
    <col min="7937" max="7937" width="9" style="94" customWidth="1"/>
    <col min="7938" max="7938" width="2.28515625" style="94" customWidth="1"/>
    <col min="7939" max="7939" width="10.140625" style="94" customWidth="1"/>
    <col min="7940" max="7940" width="43.140625" style="94" customWidth="1"/>
    <col min="7941" max="7941" width="15.28515625" style="94" customWidth="1"/>
    <col min="7942" max="8192" width="11.5703125" style="94"/>
    <col min="8193" max="8193" width="9" style="94" customWidth="1"/>
    <col min="8194" max="8194" width="2.28515625" style="94" customWidth="1"/>
    <col min="8195" max="8195" width="10.140625" style="94" customWidth="1"/>
    <col min="8196" max="8196" width="43.140625" style="94" customWidth="1"/>
    <col min="8197" max="8197" width="15.28515625" style="94" customWidth="1"/>
    <col min="8198" max="8448" width="11.5703125" style="94"/>
    <col min="8449" max="8449" width="9" style="94" customWidth="1"/>
    <col min="8450" max="8450" width="2.28515625" style="94" customWidth="1"/>
    <col min="8451" max="8451" width="10.140625" style="94" customWidth="1"/>
    <col min="8452" max="8452" width="43.140625" style="94" customWidth="1"/>
    <col min="8453" max="8453" width="15.28515625" style="94" customWidth="1"/>
    <col min="8454" max="8704" width="11.5703125" style="94"/>
    <col min="8705" max="8705" width="9" style="94" customWidth="1"/>
    <col min="8706" max="8706" width="2.28515625" style="94" customWidth="1"/>
    <col min="8707" max="8707" width="10.140625" style="94" customWidth="1"/>
    <col min="8708" max="8708" width="43.140625" style="94" customWidth="1"/>
    <col min="8709" max="8709" width="15.28515625" style="94" customWidth="1"/>
    <col min="8710" max="8960" width="11.5703125" style="94"/>
    <col min="8961" max="8961" width="9" style="94" customWidth="1"/>
    <col min="8962" max="8962" width="2.28515625" style="94" customWidth="1"/>
    <col min="8963" max="8963" width="10.140625" style="94" customWidth="1"/>
    <col min="8964" max="8964" width="43.140625" style="94" customWidth="1"/>
    <col min="8965" max="8965" width="15.28515625" style="94" customWidth="1"/>
    <col min="8966" max="9216" width="11.5703125" style="94"/>
    <col min="9217" max="9217" width="9" style="94" customWidth="1"/>
    <col min="9218" max="9218" width="2.28515625" style="94" customWidth="1"/>
    <col min="9219" max="9219" width="10.140625" style="94" customWidth="1"/>
    <col min="9220" max="9220" width="43.140625" style="94" customWidth="1"/>
    <col min="9221" max="9221" width="15.28515625" style="94" customWidth="1"/>
    <col min="9222" max="9472" width="11.5703125" style="94"/>
    <col min="9473" max="9473" width="9" style="94" customWidth="1"/>
    <col min="9474" max="9474" width="2.28515625" style="94" customWidth="1"/>
    <col min="9475" max="9475" width="10.140625" style="94" customWidth="1"/>
    <col min="9476" max="9476" width="43.140625" style="94" customWidth="1"/>
    <col min="9477" max="9477" width="15.28515625" style="94" customWidth="1"/>
    <col min="9478" max="9728" width="11.5703125" style="94"/>
    <col min="9729" max="9729" width="9" style="94" customWidth="1"/>
    <col min="9730" max="9730" width="2.28515625" style="94" customWidth="1"/>
    <col min="9731" max="9731" width="10.140625" style="94" customWidth="1"/>
    <col min="9732" max="9732" width="43.140625" style="94" customWidth="1"/>
    <col min="9733" max="9733" width="15.28515625" style="94" customWidth="1"/>
    <col min="9734" max="9984" width="11.5703125" style="94"/>
    <col min="9985" max="9985" width="9" style="94" customWidth="1"/>
    <col min="9986" max="9986" width="2.28515625" style="94" customWidth="1"/>
    <col min="9987" max="9987" width="10.140625" style="94" customWidth="1"/>
    <col min="9988" max="9988" width="43.140625" style="94" customWidth="1"/>
    <col min="9989" max="9989" width="15.28515625" style="94" customWidth="1"/>
    <col min="9990" max="10240" width="11.5703125" style="94"/>
    <col min="10241" max="10241" width="9" style="94" customWidth="1"/>
    <col min="10242" max="10242" width="2.28515625" style="94" customWidth="1"/>
    <col min="10243" max="10243" width="10.140625" style="94" customWidth="1"/>
    <col min="10244" max="10244" width="43.140625" style="94" customWidth="1"/>
    <col min="10245" max="10245" width="15.28515625" style="94" customWidth="1"/>
    <col min="10246" max="10496" width="11.5703125" style="94"/>
    <col min="10497" max="10497" width="9" style="94" customWidth="1"/>
    <col min="10498" max="10498" width="2.28515625" style="94" customWidth="1"/>
    <col min="10499" max="10499" width="10.140625" style="94" customWidth="1"/>
    <col min="10500" max="10500" width="43.140625" style="94" customWidth="1"/>
    <col min="10501" max="10501" width="15.28515625" style="94" customWidth="1"/>
    <col min="10502" max="10752" width="11.5703125" style="94"/>
    <col min="10753" max="10753" width="9" style="94" customWidth="1"/>
    <col min="10754" max="10754" width="2.28515625" style="94" customWidth="1"/>
    <col min="10755" max="10755" width="10.140625" style="94" customWidth="1"/>
    <col min="10756" max="10756" width="43.140625" style="94" customWidth="1"/>
    <col min="10757" max="10757" width="15.28515625" style="94" customWidth="1"/>
    <col min="10758" max="11008" width="11.5703125" style="94"/>
    <col min="11009" max="11009" width="9" style="94" customWidth="1"/>
    <col min="11010" max="11010" width="2.28515625" style="94" customWidth="1"/>
    <col min="11011" max="11011" width="10.140625" style="94" customWidth="1"/>
    <col min="11012" max="11012" width="43.140625" style="94" customWidth="1"/>
    <col min="11013" max="11013" width="15.28515625" style="94" customWidth="1"/>
    <col min="11014" max="11264" width="11.5703125" style="94"/>
    <col min="11265" max="11265" width="9" style="94" customWidth="1"/>
    <col min="11266" max="11266" width="2.28515625" style="94" customWidth="1"/>
    <col min="11267" max="11267" width="10.140625" style="94" customWidth="1"/>
    <col min="11268" max="11268" width="43.140625" style="94" customWidth="1"/>
    <col min="11269" max="11269" width="15.28515625" style="94" customWidth="1"/>
    <col min="11270" max="11520" width="11.5703125" style="94"/>
    <col min="11521" max="11521" width="9" style="94" customWidth="1"/>
    <col min="11522" max="11522" width="2.28515625" style="94" customWidth="1"/>
    <col min="11523" max="11523" width="10.140625" style="94" customWidth="1"/>
    <col min="11524" max="11524" width="43.140625" style="94" customWidth="1"/>
    <col min="11525" max="11525" width="15.28515625" style="94" customWidth="1"/>
    <col min="11526" max="11776" width="11.5703125" style="94"/>
    <col min="11777" max="11777" width="9" style="94" customWidth="1"/>
    <col min="11778" max="11778" width="2.28515625" style="94" customWidth="1"/>
    <col min="11779" max="11779" width="10.140625" style="94" customWidth="1"/>
    <col min="11780" max="11780" width="43.140625" style="94" customWidth="1"/>
    <col min="11781" max="11781" width="15.28515625" style="94" customWidth="1"/>
    <col min="11782" max="12032" width="11.5703125" style="94"/>
    <col min="12033" max="12033" width="9" style="94" customWidth="1"/>
    <col min="12034" max="12034" width="2.28515625" style="94" customWidth="1"/>
    <col min="12035" max="12035" width="10.140625" style="94" customWidth="1"/>
    <col min="12036" max="12036" width="43.140625" style="94" customWidth="1"/>
    <col min="12037" max="12037" width="15.28515625" style="94" customWidth="1"/>
    <col min="12038" max="12288" width="11.5703125" style="94"/>
    <col min="12289" max="12289" width="9" style="94" customWidth="1"/>
    <col min="12290" max="12290" width="2.28515625" style="94" customWidth="1"/>
    <col min="12291" max="12291" width="10.140625" style="94" customWidth="1"/>
    <col min="12292" max="12292" width="43.140625" style="94" customWidth="1"/>
    <col min="12293" max="12293" width="15.28515625" style="94" customWidth="1"/>
    <col min="12294" max="12544" width="11.5703125" style="94"/>
    <col min="12545" max="12545" width="9" style="94" customWidth="1"/>
    <col min="12546" max="12546" width="2.28515625" style="94" customWidth="1"/>
    <col min="12547" max="12547" width="10.140625" style="94" customWidth="1"/>
    <col min="12548" max="12548" width="43.140625" style="94" customWidth="1"/>
    <col min="12549" max="12549" width="15.28515625" style="94" customWidth="1"/>
    <col min="12550" max="12800" width="11.5703125" style="94"/>
    <col min="12801" max="12801" width="9" style="94" customWidth="1"/>
    <col min="12802" max="12802" width="2.28515625" style="94" customWidth="1"/>
    <col min="12803" max="12803" width="10.140625" style="94" customWidth="1"/>
    <col min="12804" max="12804" width="43.140625" style="94" customWidth="1"/>
    <col min="12805" max="12805" width="15.28515625" style="94" customWidth="1"/>
    <col min="12806" max="13056" width="11.5703125" style="94"/>
    <col min="13057" max="13057" width="9" style="94" customWidth="1"/>
    <col min="13058" max="13058" width="2.28515625" style="94" customWidth="1"/>
    <col min="13059" max="13059" width="10.140625" style="94" customWidth="1"/>
    <col min="13060" max="13060" width="43.140625" style="94" customWidth="1"/>
    <col min="13061" max="13061" width="15.28515625" style="94" customWidth="1"/>
    <col min="13062" max="13312" width="11.5703125" style="94"/>
    <col min="13313" max="13313" width="9" style="94" customWidth="1"/>
    <col min="13314" max="13314" width="2.28515625" style="94" customWidth="1"/>
    <col min="13315" max="13315" width="10.140625" style="94" customWidth="1"/>
    <col min="13316" max="13316" width="43.140625" style="94" customWidth="1"/>
    <col min="13317" max="13317" width="15.28515625" style="94" customWidth="1"/>
    <col min="13318" max="13568" width="11.5703125" style="94"/>
    <col min="13569" max="13569" width="9" style="94" customWidth="1"/>
    <col min="13570" max="13570" width="2.28515625" style="94" customWidth="1"/>
    <col min="13571" max="13571" width="10.140625" style="94" customWidth="1"/>
    <col min="13572" max="13572" width="43.140625" style="94" customWidth="1"/>
    <col min="13573" max="13573" width="15.28515625" style="94" customWidth="1"/>
    <col min="13574" max="13824" width="11.5703125" style="94"/>
    <col min="13825" max="13825" width="9" style="94" customWidth="1"/>
    <col min="13826" max="13826" width="2.28515625" style="94" customWidth="1"/>
    <col min="13827" max="13827" width="10.140625" style="94" customWidth="1"/>
    <col min="13828" max="13828" width="43.140625" style="94" customWidth="1"/>
    <col min="13829" max="13829" width="15.28515625" style="94" customWidth="1"/>
    <col min="13830" max="14080" width="11.5703125" style="94"/>
    <col min="14081" max="14081" width="9" style="94" customWidth="1"/>
    <col min="14082" max="14082" width="2.28515625" style="94" customWidth="1"/>
    <col min="14083" max="14083" width="10.140625" style="94" customWidth="1"/>
    <col min="14084" max="14084" width="43.140625" style="94" customWidth="1"/>
    <col min="14085" max="14085" width="15.28515625" style="94" customWidth="1"/>
    <col min="14086" max="14336" width="11.5703125" style="94"/>
    <col min="14337" max="14337" width="9" style="94" customWidth="1"/>
    <col min="14338" max="14338" width="2.28515625" style="94" customWidth="1"/>
    <col min="14339" max="14339" width="10.140625" style="94" customWidth="1"/>
    <col min="14340" max="14340" width="43.140625" style="94" customWidth="1"/>
    <col min="14341" max="14341" width="15.28515625" style="94" customWidth="1"/>
    <col min="14342" max="14592" width="11.5703125" style="94"/>
    <col min="14593" max="14593" width="9" style="94" customWidth="1"/>
    <col min="14594" max="14594" width="2.28515625" style="94" customWidth="1"/>
    <col min="14595" max="14595" width="10.140625" style="94" customWidth="1"/>
    <col min="14596" max="14596" width="43.140625" style="94" customWidth="1"/>
    <col min="14597" max="14597" width="15.28515625" style="94" customWidth="1"/>
    <col min="14598" max="14848" width="11.5703125" style="94"/>
    <col min="14849" max="14849" width="9" style="94" customWidth="1"/>
    <col min="14850" max="14850" width="2.28515625" style="94" customWidth="1"/>
    <col min="14851" max="14851" width="10.140625" style="94" customWidth="1"/>
    <col min="14852" max="14852" width="43.140625" style="94" customWidth="1"/>
    <col min="14853" max="14853" width="15.28515625" style="94" customWidth="1"/>
    <col min="14854" max="15104" width="11.5703125" style="94"/>
    <col min="15105" max="15105" width="9" style="94" customWidth="1"/>
    <col min="15106" max="15106" width="2.28515625" style="94" customWidth="1"/>
    <col min="15107" max="15107" width="10.140625" style="94" customWidth="1"/>
    <col min="15108" max="15108" width="43.140625" style="94" customWidth="1"/>
    <col min="15109" max="15109" width="15.28515625" style="94" customWidth="1"/>
    <col min="15110" max="15360" width="11.5703125" style="94"/>
    <col min="15361" max="15361" width="9" style="94" customWidth="1"/>
    <col min="15362" max="15362" width="2.28515625" style="94" customWidth="1"/>
    <col min="15363" max="15363" width="10.140625" style="94" customWidth="1"/>
    <col min="15364" max="15364" width="43.140625" style="94" customWidth="1"/>
    <col min="15365" max="15365" width="15.28515625" style="94" customWidth="1"/>
    <col min="15366" max="15616" width="11.5703125" style="94"/>
    <col min="15617" max="15617" width="9" style="94" customWidth="1"/>
    <col min="15618" max="15618" width="2.28515625" style="94" customWidth="1"/>
    <col min="15619" max="15619" width="10.140625" style="94" customWidth="1"/>
    <col min="15620" max="15620" width="43.140625" style="94" customWidth="1"/>
    <col min="15621" max="15621" width="15.28515625" style="94" customWidth="1"/>
    <col min="15622" max="15872" width="11.5703125" style="94"/>
    <col min="15873" max="15873" width="9" style="94" customWidth="1"/>
    <col min="15874" max="15874" width="2.28515625" style="94" customWidth="1"/>
    <col min="15875" max="15875" width="10.140625" style="94" customWidth="1"/>
    <col min="15876" max="15876" width="43.140625" style="94" customWidth="1"/>
    <col min="15877" max="15877" width="15.28515625" style="94" customWidth="1"/>
    <col min="15878" max="16128" width="11.5703125" style="94"/>
    <col min="16129" max="16129" width="9" style="94" customWidth="1"/>
    <col min="16130" max="16130" width="2.28515625" style="94" customWidth="1"/>
    <col min="16131" max="16131" width="10.140625" style="94" customWidth="1"/>
    <col min="16132" max="16132" width="43.140625" style="94" customWidth="1"/>
    <col min="16133" max="16133" width="15.28515625" style="94" customWidth="1"/>
    <col min="16134" max="16384" width="11.5703125" style="94"/>
  </cols>
  <sheetData>
    <row r="1" spans="2:5" ht="15.75" x14ac:dyDescent="0.2">
      <c r="C1" s="95"/>
      <c r="D1" s="155" t="s">
        <v>93</v>
      </c>
      <c r="E1" s="95"/>
    </row>
    <row r="2" spans="2:5" ht="15.75" x14ac:dyDescent="0.2">
      <c r="B2" s="95"/>
      <c r="C2" s="95"/>
      <c r="D2" s="155" t="s">
        <v>193</v>
      </c>
      <c r="E2" s="95"/>
    </row>
    <row r="3" spans="2:5" ht="15.75" customHeight="1" x14ac:dyDescent="0.2">
      <c r="B3" s="192"/>
      <c r="C3" s="192"/>
      <c r="D3" s="192"/>
      <c r="E3" s="192"/>
    </row>
    <row r="4" spans="2:5" ht="8.4499999999999993" customHeight="1" x14ac:dyDescent="0.2">
      <c r="B4" s="193" t="s">
        <v>94</v>
      </c>
      <c r="C4" s="193"/>
      <c r="D4" s="193"/>
      <c r="E4" s="193" t="s">
        <v>95</v>
      </c>
    </row>
    <row r="5" spans="2:5" ht="7.15" customHeight="1" x14ac:dyDescent="0.2">
      <c r="B5" s="193"/>
      <c r="C5" s="193"/>
      <c r="D5" s="193"/>
      <c r="E5" s="193"/>
    </row>
    <row r="6" spans="2:5" ht="7.15" customHeight="1" x14ac:dyDescent="0.2">
      <c r="B6" s="193"/>
      <c r="C6" s="193"/>
      <c r="D6" s="193"/>
      <c r="E6" s="193"/>
    </row>
    <row r="7" spans="2:5" x14ac:dyDescent="0.2">
      <c r="B7" s="96"/>
      <c r="C7" s="97" t="s">
        <v>96</v>
      </c>
      <c r="D7" s="98" t="s">
        <v>97</v>
      </c>
      <c r="E7" s="99"/>
    </row>
    <row r="8" spans="2:5" x14ac:dyDescent="0.2">
      <c r="B8" s="96"/>
      <c r="C8" s="97"/>
      <c r="D8" s="100"/>
      <c r="E8" s="99"/>
    </row>
    <row r="9" spans="2:5" x14ac:dyDescent="0.2">
      <c r="B9" s="96"/>
      <c r="C9" s="97" t="s">
        <v>98</v>
      </c>
      <c r="D9" s="194" t="s">
        <v>99</v>
      </c>
      <c r="E9" s="194"/>
    </row>
    <row r="10" spans="2:5" x14ac:dyDescent="0.2">
      <c r="B10" s="96"/>
      <c r="C10" s="97" t="s">
        <v>100</v>
      </c>
      <c r="D10" s="101" t="s">
        <v>101</v>
      </c>
      <c r="E10" s="102">
        <v>2.5000000000000001E-3</v>
      </c>
    </row>
    <row r="11" spans="2:5" x14ac:dyDescent="0.2">
      <c r="B11" s="96"/>
      <c r="C11" s="97" t="s">
        <v>102</v>
      </c>
      <c r="D11" s="101" t="s">
        <v>103</v>
      </c>
      <c r="E11" s="102">
        <v>3.5000000000000001E-3</v>
      </c>
    </row>
    <row r="12" spans="2:5" x14ac:dyDescent="0.2">
      <c r="B12" s="96"/>
      <c r="C12" s="97" t="s">
        <v>104</v>
      </c>
      <c r="D12" s="101" t="s">
        <v>105</v>
      </c>
      <c r="E12" s="102">
        <v>3.5000000000000001E-3</v>
      </c>
    </row>
    <row r="13" spans="2:5" x14ac:dyDescent="0.2">
      <c r="B13" s="96"/>
      <c r="C13" s="97" t="s">
        <v>106</v>
      </c>
      <c r="D13" s="101" t="s">
        <v>107</v>
      </c>
      <c r="E13" s="102">
        <v>2.5000000000000001E-3</v>
      </c>
    </row>
    <row r="14" spans="2:5" x14ac:dyDescent="0.2">
      <c r="B14" s="96"/>
      <c r="C14" s="97" t="s">
        <v>108</v>
      </c>
      <c r="D14" s="101" t="s">
        <v>109</v>
      </c>
      <c r="E14" s="102">
        <v>3.5000000000000001E-3</v>
      </c>
    </row>
    <row r="15" spans="2:5" x14ac:dyDescent="0.2">
      <c r="B15" s="96"/>
      <c r="C15" s="97" t="s">
        <v>110</v>
      </c>
      <c r="D15" s="101" t="s">
        <v>111</v>
      </c>
      <c r="E15" s="102">
        <v>7.0000000000000001E-3</v>
      </c>
    </row>
    <row r="16" spans="2:5" x14ac:dyDescent="0.2">
      <c r="B16" s="96"/>
      <c r="C16" s="97"/>
      <c r="D16" s="100"/>
      <c r="E16" s="102"/>
    </row>
    <row r="17" spans="2:17" x14ac:dyDescent="0.2">
      <c r="B17" s="96"/>
      <c r="C17" s="97" t="s">
        <v>112</v>
      </c>
      <c r="D17" s="101" t="s">
        <v>113</v>
      </c>
      <c r="E17" s="102"/>
    </row>
    <row r="18" spans="2:17" x14ac:dyDescent="0.2">
      <c r="B18" s="96"/>
      <c r="C18" s="97" t="s">
        <v>114</v>
      </c>
      <c r="D18" s="101" t="s">
        <v>115</v>
      </c>
      <c r="E18" s="102">
        <v>2.0000000000000001E-4</v>
      </c>
    </row>
    <row r="19" spans="2:17" x14ac:dyDescent="0.2">
      <c r="B19" s="96"/>
      <c r="C19" s="97" t="s">
        <v>116</v>
      </c>
      <c r="D19" s="101" t="s">
        <v>117</v>
      </c>
      <c r="E19" s="102">
        <v>4.0000000000000002E-4</v>
      </c>
    </row>
    <row r="20" spans="2:17" x14ac:dyDescent="0.2">
      <c r="B20" s="96"/>
      <c r="C20" s="97" t="s">
        <v>118</v>
      </c>
      <c r="D20" s="101" t="s">
        <v>119</v>
      </c>
      <c r="E20" s="102">
        <v>4.0000000000000002E-4</v>
      </c>
    </row>
    <row r="21" spans="2:17" x14ac:dyDescent="0.2">
      <c r="B21" s="96"/>
      <c r="C21" s="97" t="s">
        <v>120</v>
      </c>
      <c r="D21" s="101" t="s">
        <v>121</v>
      </c>
      <c r="E21" s="102">
        <v>4.0000000000000002E-4</v>
      </c>
    </row>
    <row r="22" spans="2:17" x14ac:dyDescent="0.2">
      <c r="B22" s="96"/>
      <c r="C22" s="97" t="s">
        <v>122</v>
      </c>
      <c r="D22" s="101" t="s">
        <v>123</v>
      </c>
      <c r="E22" s="102">
        <v>4.0000000000000002E-4</v>
      </c>
    </row>
    <row r="23" spans="2:17" x14ac:dyDescent="0.2">
      <c r="B23" s="96"/>
      <c r="C23" s="97" t="s">
        <v>124</v>
      </c>
      <c r="D23" s="101" t="s">
        <v>125</v>
      </c>
      <c r="E23" s="102">
        <v>4.0000000000000002E-4</v>
      </c>
    </row>
    <row r="24" spans="2:17" x14ac:dyDescent="0.2">
      <c r="B24" s="96"/>
      <c r="C24" s="97" t="s">
        <v>126</v>
      </c>
      <c r="D24" s="101" t="s">
        <v>127</v>
      </c>
      <c r="E24" s="102">
        <v>5.0000000000000001E-4</v>
      </c>
    </row>
    <row r="25" spans="2:17" x14ac:dyDescent="0.2">
      <c r="B25" s="96"/>
      <c r="C25" s="97"/>
      <c r="D25" s="98" t="s">
        <v>128</v>
      </c>
      <c r="E25" s="103">
        <f>SUM(E10:E24)</f>
        <v>2.5200000000000004E-2</v>
      </c>
    </row>
    <row r="26" spans="2:17" ht="10.7" customHeight="1" x14ac:dyDescent="0.2">
      <c r="B26" s="96"/>
      <c r="C26" s="97"/>
      <c r="D26" s="100"/>
      <c r="E26" s="102"/>
    </row>
    <row r="27" spans="2:17" ht="10.7" customHeight="1" x14ac:dyDescent="0.2">
      <c r="B27" s="96"/>
      <c r="C27" s="97"/>
      <c r="D27" s="100"/>
      <c r="E27" s="102"/>
    </row>
    <row r="28" spans="2:17" x14ac:dyDescent="0.2">
      <c r="B28" s="96"/>
      <c r="C28" s="97">
        <v>2</v>
      </c>
      <c r="D28" s="98" t="s">
        <v>129</v>
      </c>
      <c r="E28" s="102"/>
    </row>
    <row r="29" spans="2:17" x14ac:dyDescent="0.2">
      <c r="B29" s="96"/>
      <c r="C29" s="97" t="s">
        <v>130</v>
      </c>
      <c r="D29" s="101" t="s">
        <v>131</v>
      </c>
      <c r="E29" s="102">
        <v>8.9999999999999993E-3</v>
      </c>
    </row>
    <row r="30" spans="2:17" x14ac:dyDescent="0.2">
      <c r="B30" s="96"/>
      <c r="C30" s="97" t="s">
        <v>132</v>
      </c>
      <c r="D30" s="101" t="s">
        <v>133</v>
      </c>
      <c r="E30" s="102">
        <v>3.5000000000000001E-3</v>
      </c>
    </row>
    <row r="31" spans="2:17" x14ac:dyDescent="0.2">
      <c r="B31" s="96"/>
      <c r="C31" s="97" t="s">
        <v>134</v>
      </c>
      <c r="D31" s="101" t="s">
        <v>135</v>
      </c>
      <c r="E31" s="102">
        <v>3.5000000000000001E-3</v>
      </c>
    </row>
    <row r="32" spans="2:17" x14ac:dyDescent="0.2">
      <c r="B32" s="96"/>
      <c r="C32" s="97"/>
      <c r="D32" s="98" t="s">
        <v>136</v>
      </c>
      <c r="E32" s="103">
        <f>SUM(E29:E31)</f>
        <v>1.6E-2</v>
      </c>
      <c r="O32" s="94">
        <v>3</v>
      </c>
      <c r="P32" s="94">
        <v>0.25</v>
      </c>
      <c r="Q32" s="94">
        <f>O32*P32</f>
        <v>0.75</v>
      </c>
    </row>
    <row r="33" spans="2:17" ht="9.9499999999999993" customHeight="1" x14ac:dyDescent="0.2">
      <c r="B33" s="96"/>
      <c r="C33" s="97"/>
      <c r="D33" s="100"/>
      <c r="E33" s="102"/>
      <c r="O33" s="94">
        <v>3</v>
      </c>
      <c r="P33" s="94">
        <v>0.37</v>
      </c>
      <c r="Q33" s="94">
        <f>O33*P33</f>
        <v>1.1099999999999999</v>
      </c>
    </row>
    <row r="34" spans="2:17" ht="9.1999999999999993" customHeight="1" x14ac:dyDescent="0.2">
      <c r="B34" s="96"/>
      <c r="C34" s="97"/>
      <c r="D34" s="100"/>
      <c r="E34" s="102"/>
      <c r="O34" s="94">
        <v>3</v>
      </c>
      <c r="P34" s="94">
        <v>0.38</v>
      </c>
      <c r="Q34" s="94">
        <f t="shared" ref="Q34" si="0">O34*P34</f>
        <v>1.1400000000000001</v>
      </c>
    </row>
    <row r="35" spans="2:17" x14ac:dyDescent="0.2">
      <c r="B35" s="96"/>
      <c r="C35" s="97">
        <v>3</v>
      </c>
      <c r="D35" s="98" t="s">
        <v>137</v>
      </c>
      <c r="E35" s="102"/>
      <c r="Q35" s="94">
        <f>SUM(Q32:Q34)</f>
        <v>3</v>
      </c>
    </row>
    <row r="36" spans="2:17" x14ac:dyDescent="0.2">
      <c r="B36" s="96"/>
      <c r="C36" s="97" t="s">
        <v>138</v>
      </c>
      <c r="D36" s="101" t="s">
        <v>181</v>
      </c>
      <c r="E36" s="102">
        <v>0.01</v>
      </c>
      <c r="O36" s="94">
        <f>(O32+O33+O34)/3</f>
        <v>3</v>
      </c>
      <c r="Q36" s="94">
        <f>Q35/(O32+O33+O34)</f>
        <v>0.33333333333333331</v>
      </c>
    </row>
    <row r="37" spans="2:17" x14ac:dyDescent="0.2">
      <c r="B37" s="96"/>
      <c r="C37" s="97"/>
      <c r="D37" s="98" t="s">
        <v>136</v>
      </c>
      <c r="E37" s="103">
        <f>SUM(E36:E36)</f>
        <v>0.01</v>
      </c>
    </row>
    <row r="38" spans="2:17" x14ac:dyDescent="0.2">
      <c r="B38" s="96"/>
      <c r="C38" s="97"/>
      <c r="D38" s="100"/>
      <c r="E38" s="102"/>
    </row>
    <row r="39" spans="2:17" ht="13.5" thickBot="1" x14ac:dyDescent="0.25">
      <c r="B39" s="96"/>
      <c r="C39" s="97"/>
      <c r="D39" s="100"/>
      <c r="E39" s="102"/>
    </row>
    <row r="40" spans="2:17" ht="13.5" thickTop="1" x14ac:dyDescent="0.2">
      <c r="B40" s="96"/>
      <c r="C40" s="97">
        <v>4</v>
      </c>
      <c r="D40" s="98" t="s">
        <v>139</v>
      </c>
      <c r="E40" s="102"/>
      <c r="H40" s="104"/>
      <c r="I40" s="105"/>
      <c r="J40" s="105"/>
      <c r="K40" s="105"/>
      <c r="L40" s="105"/>
      <c r="M40" s="106"/>
    </row>
    <row r="41" spans="2:17" x14ac:dyDescent="0.2">
      <c r="B41" s="96"/>
      <c r="C41" s="97" t="s">
        <v>140</v>
      </c>
      <c r="D41" s="101" t="s">
        <v>141</v>
      </c>
      <c r="E41" s="102">
        <v>6.4999999999999997E-3</v>
      </c>
      <c r="H41" s="107" t="s">
        <v>142</v>
      </c>
      <c r="L41" s="134"/>
      <c r="M41" s="108"/>
    </row>
    <row r="42" spans="2:17" x14ac:dyDescent="0.2">
      <c r="B42" s="96"/>
      <c r="C42" s="97" t="s">
        <v>143</v>
      </c>
      <c r="D42" s="101" t="s">
        <v>144</v>
      </c>
      <c r="E42" s="102">
        <v>0.03</v>
      </c>
      <c r="H42" s="109" t="s">
        <v>145</v>
      </c>
      <c r="L42" s="134"/>
      <c r="M42" s="110">
        <f>'planilha abril 2022'!J60</f>
        <v>60101.58</v>
      </c>
    </row>
    <row r="43" spans="2:17" x14ac:dyDescent="0.2">
      <c r="B43" s="96"/>
      <c r="C43" s="97" t="s">
        <v>146</v>
      </c>
      <c r="D43" s="101" t="s">
        <v>147</v>
      </c>
      <c r="E43" s="102">
        <f>M45</f>
        <v>1.4170115451767296E-3</v>
      </c>
      <c r="H43" s="109" t="s">
        <v>148</v>
      </c>
      <c r="L43" s="134"/>
      <c r="M43" s="110">
        <f>'planilha abril 2022'!I60</f>
        <v>2531.75</v>
      </c>
    </row>
    <row r="44" spans="2:17" ht="24.75" customHeight="1" x14ac:dyDescent="0.2">
      <c r="B44" s="96"/>
      <c r="C44" s="97" t="s">
        <v>149</v>
      </c>
      <c r="D44" s="111" t="s">
        <v>150</v>
      </c>
      <c r="E44" s="102">
        <v>4.4999999999999998E-2</v>
      </c>
      <c r="H44" s="109" t="s">
        <v>151</v>
      </c>
      <c r="L44" s="134"/>
      <c r="M44" s="112">
        <f>M43/M42</f>
        <v>4.2124516526853367E-2</v>
      </c>
    </row>
    <row r="45" spans="2:17" x14ac:dyDescent="0.2">
      <c r="B45" s="96"/>
      <c r="C45" s="97"/>
      <c r="D45" s="98" t="s">
        <v>152</v>
      </c>
      <c r="E45" s="103">
        <f>SUM(E40:E44)</f>
        <v>8.2917011545176722E-2</v>
      </c>
      <c r="H45" s="109" t="s">
        <v>175</v>
      </c>
      <c r="L45" s="134"/>
      <c r="M45" s="112">
        <f>M44*L53</f>
        <v>1.4170115451767296E-3</v>
      </c>
    </row>
    <row r="46" spans="2:17" ht="12.75" customHeight="1" x14ac:dyDescent="0.2">
      <c r="B46" s="96"/>
      <c r="C46" s="97"/>
      <c r="D46" s="100"/>
      <c r="E46" s="102"/>
      <c r="H46" s="109"/>
      <c r="L46" s="134"/>
      <c r="M46" s="108"/>
    </row>
    <row r="47" spans="2:17" ht="12" customHeight="1" thickBot="1" x14ac:dyDescent="0.25">
      <c r="B47" s="96"/>
      <c r="C47" s="97"/>
      <c r="D47" s="100"/>
      <c r="E47" s="102"/>
      <c r="H47" s="113"/>
      <c r="I47" s="114"/>
      <c r="J47" s="114"/>
      <c r="K47" s="114"/>
      <c r="L47" s="114"/>
      <c r="M47" s="115"/>
    </row>
    <row r="48" spans="2:17" ht="13.5" thickTop="1" x14ac:dyDescent="0.2">
      <c r="B48" s="96"/>
      <c r="C48" s="97">
        <v>5</v>
      </c>
      <c r="D48" s="98" t="s">
        <v>153</v>
      </c>
      <c r="E48" s="102"/>
    </row>
    <row r="49" spans="1:12" x14ac:dyDescent="0.2">
      <c r="B49" s="96"/>
      <c r="C49" s="97" t="s">
        <v>154</v>
      </c>
      <c r="D49" s="101" t="s">
        <v>155</v>
      </c>
      <c r="E49" s="102">
        <v>7.0000000000000007E-2</v>
      </c>
      <c r="K49" s="94" t="s">
        <v>166</v>
      </c>
    </row>
    <row r="50" spans="1:12" x14ac:dyDescent="0.2">
      <c r="B50" s="96"/>
      <c r="C50" s="97"/>
      <c r="D50" s="98" t="s">
        <v>136</v>
      </c>
      <c r="E50" s="103">
        <f>SUM(E49:E49)</f>
        <v>7.0000000000000007E-2</v>
      </c>
      <c r="H50" s="94" t="s">
        <v>165</v>
      </c>
      <c r="J50" s="124">
        <v>0.05</v>
      </c>
      <c r="K50" s="94">
        <f>'planilha abril 2022'!I63/'planilha abril 2022'!I$66</f>
        <v>0.294630581001808</v>
      </c>
      <c r="L50" s="159">
        <f>J50*K50</f>
        <v>1.4731529050090401E-2</v>
      </c>
    </row>
    <row r="51" spans="1:12" x14ac:dyDescent="0.2">
      <c r="B51" s="116"/>
      <c r="C51" s="117"/>
      <c r="D51" s="118"/>
      <c r="E51" s="119"/>
      <c r="H51" s="94" t="s">
        <v>164</v>
      </c>
      <c r="J51" s="124">
        <v>2.5000000000000001E-2</v>
      </c>
      <c r="K51" s="94">
        <f>'planilha abril 2022'!I64/'planilha abril 2022'!I$66</f>
        <v>0.4507938560808703</v>
      </c>
      <c r="L51" s="159">
        <f t="shared" ref="L51:L52" si="1">J51*K51</f>
        <v>1.1269846402021758E-2</v>
      </c>
    </row>
    <row r="52" spans="1:12" x14ac:dyDescent="0.2">
      <c r="B52" s="120"/>
      <c r="C52" s="121"/>
      <c r="D52" s="120"/>
      <c r="E52" s="122"/>
      <c r="H52" s="94" t="s">
        <v>185</v>
      </c>
      <c r="J52" s="124">
        <v>0.03</v>
      </c>
      <c r="K52" s="94">
        <f>'planilha abril 2022'!I65/'planilha abril 2022'!I$66</f>
        <v>0.2545755629173217</v>
      </c>
      <c r="L52" s="159">
        <f t="shared" si="1"/>
        <v>7.6372668875196508E-3</v>
      </c>
    </row>
    <row r="53" spans="1:12" ht="34.5" customHeight="1" x14ac:dyDescent="0.2">
      <c r="B53" s="195" t="s">
        <v>156</v>
      </c>
      <c r="C53" s="195"/>
      <c r="D53" s="195"/>
      <c r="E53" s="123">
        <f>(((1+(E25+E32))*(1+E37)*(1+E50))/(1-E45))-1</f>
        <v>0.22696075945740879</v>
      </c>
      <c r="F53" s="124"/>
      <c r="H53" s="94" t="s">
        <v>167</v>
      </c>
      <c r="L53" s="124">
        <f>(L50+L51+L52)</f>
        <v>3.3638642339631812E-2</v>
      </c>
    </row>
    <row r="56" spans="1:12" x14ac:dyDescent="0.2">
      <c r="A56" s="125"/>
      <c r="E56" s="126" t="s">
        <v>186</v>
      </c>
    </row>
    <row r="57" spans="1:12" x14ac:dyDescent="0.2">
      <c r="A57" s="127"/>
    </row>
    <row r="58" spans="1:12" ht="9.9499999999999993" customHeight="1" x14ac:dyDescent="0.2">
      <c r="A58" s="127"/>
    </row>
  </sheetData>
  <mergeCells count="5">
    <mergeCell ref="B3:E3"/>
    <mergeCell ref="B4:D6"/>
    <mergeCell ref="E4:E6"/>
    <mergeCell ref="D9:E9"/>
    <mergeCell ref="B53:D53"/>
  </mergeCells>
  <printOptions horizontalCentered="1"/>
  <pageMargins left="0.31496062992125984" right="0.78740157480314965" top="0.62992125984251968" bottom="0.74803149606299213" header="0.51181102362204722" footer="0.43307086614173229"/>
  <pageSetup paperSize="9" scale="95" firstPageNumber="0" orientation="portrait" horizontalDpi="300" verticalDpi="300" r:id="rId1"/>
  <headerFooter alignWithMargins="0">
    <oddFooter>&amp;RPágina &amp;P de 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6847-5FE7-4903-A8C1-324254E78505}">
  <sheetPr>
    <pageSetUpPr fitToPage="1"/>
  </sheetPr>
  <dimension ref="A1:R185"/>
  <sheetViews>
    <sheetView view="pageBreakPreview" zoomScale="85" zoomScaleNormal="100" zoomScaleSheetLayoutView="85" workbookViewId="0">
      <pane ySplit="13" topLeftCell="A14" activePane="bottomLeft" state="frozen"/>
      <selection pane="bottomLeft" activeCell="B38" sqref="B38"/>
    </sheetView>
  </sheetViews>
  <sheetFormatPr defaultRowHeight="15" x14ac:dyDescent="0.25"/>
  <cols>
    <col min="1" max="1" width="9.140625" style="18"/>
    <col min="2" max="2" width="79" style="19" customWidth="1"/>
    <col min="3" max="3" width="14.140625" style="20" customWidth="1"/>
    <col min="4" max="4" width="10" style="20" customWidth="1"/>
    <col min="5" max="5" width="10.28515625" style="21" customWidth="1"/>
    <col min="6" max="6" width="15.42578125" style="42" customWidth="1"/>
    <col min="7" max="7" width="13.85546875" style="160" customWidth="1"/>
    <col min="8" max="216" width="9.140625" style="12"/>
    <col min="217" max="217" width="62.7109375" style="12" customWidth="1"/>
    <col min="218" max="218" width="14.140625" style="12" customWidth="1"/>
    <col min="219" max="219" width="10" style="12" customWidth="1"/>
    <col min="220" max="221" width="12.7109375" style="12" customWidth="1"/>
    <col min="222" max="222" width="14" style="12" customWidth="1"/>
    <col min="223" max="223" width="10.5703125" style="12" customWidth="1"/>
    <col min="224" max="224" width="12.7109375" style="12" customWidth="1"/>
    <col min="225" max="225" width="12.140625" style="12" customWidth="1"/>
    <col min="226" max="227" width="11.85546875" style="12" customWidth="1"/>
    <col min="228" max="228" width="17.85546875" style="12" customWidth="1"/>
    <col min="229" max="472" width="9.140625" style="12"/>
    <col min="473" max="473" width="62.7109375" style="12" customWidth="1"/>
    <col min="474" max="474" width="14.140625" style="12" customWidth="1"/>
    <col min="475" max="475" width="10" style="12" customWidth="1"/>
    <col min="476" max="477" width="12.7109375" style="12" customWidth="1"/>
    <col min="478" max="478" width="14" style="12" customWidth="1"/>
    <col min="479" max="479" width="10.5703125" style="12" customWidth="1"/>
    <col min="480" max="480" width="12.7109375" style="12" customWidth="1"/>
    <col min="481" max="481" width="12.140625" style="12" customWidth="1"/>
    <col min="482" max="483" width="11.85546875" style="12" customWidth="1"/>
    <col min="484" max="484" width="17.85546875" style="12" customWidth="1"/>
    <col min="485" max="728" width="9.140625" style="12"/>
    <col min="729" max="729" width="62.7109375" style="12" customWidth="1"/>
    <col min="730" max="730" width="14.140625" style="12" customWidth="1"/>
    <col min="731" max="731" width="10" style="12" customWidth="1"/>
    <col min="732" max="733" width="12.7109375" style="12" customWidth="1"/>
    <col min="734" max="734" width="14" style="12" customWidth="1"/>
    <col min="735" max="735" width="10.5703125" style="12" customWidth="1"/>
    <col min="736" max="736" width="12.7109375" style="12" customWidth="1"/>
    <col min="737" max="737" width="12.140625" style="12" customWidth="1"/>
    <col min="738" max="739" width="11.85546875" style="12" customWidth="1"/>
    <col min="740" max="740" width="17.85546875" style="12" customWidth="1"/>
    <col min="741" max="984" width="9.140625" style="12"/>
    <col min="985" max="985" width="62.7109375" style="12" customWidth="1"/>
    <col min="986" max="986" width="14.140625" style="12" customWidth="1"/>
    <col min="987" max="987" width="10" style="12" customWidth="1"/>
    <col min="988" max="989" width="12.7109375" style="12" customWidth="1"/>
    <col min="990" max="990" width="14" style="12" customWidth="1"/>
    <col min="991" max="991" width="10.5703125" style="12" customWidth="1"/>
    <col min="992" max="992" width="12.7109375" style="12" customWidth="1"/>
    <col min="993" max="993" width="12.140625" style="12" customWidth="1"/>
    <col min="994" max="995" width="11.85546875" style="12" customWidth="1"/>
    <col min="996" max="996" width="17.85546875" style="12" customWidth="1"/>
    <col min="997" max="1240" width="9.140625" style="12"/>
    <col min="1241" max="1241" width="62.7109375" style="12" customWidth="1"/>
    <col min="1242" max="1242" width="14.140625" style="12" customWidth="1"/>
    <col min="1243" max="1243" width="10" style="12" customWidth="1"/>
    <col min="1244" max="1245" width="12.7109375" style="12" customWidth="1"/>
    <col min="1246" max="1246" width="14" style="12" customWidth="1"/>
    <col min="1247" max="1247" width="10.5703125" style="12" customWidth="1"/>
    <col min="1248" max="1248" width="12.7109375" style="12" customWidth="1"/>
    <col min="1249" max="1249" width="12.140625" style="12" customWidth="1"/>
    <col min="1250" max="1251" width="11.85546875" style="12" customWidth="1"/>
    <col min="1252" max="1252" width="17.85546875" style="12" customWidth="1"/>
    <col min="1253" max="1496" width="9.140625" style="12"/>
    <col min="1497" max="1497" width="62.7109375" style="12" customWidth="1"/>
    <col min="1498" max="1498" width="14.140625" style="12" customWidth="1"/>
    <col min="1499" max="1499" width="10" style="12" customWidth="1"/>
    <col min="1500" max="1501" width="12.7109375" style="12" customWidth="1"/>
    <col min="1502" max="1502" width="14" style="12" customWidth="1"/>
    <col min="1503" max="1503" width="10.5703125" style="12" customWidth="1"/>
    <col min="1504" max="1504" width="12.7109375" style="12" customWidth="1"/>
    <col min="1505" max="1505" width="12.140625" style="12" customWidth="1"/>
    <col min="1506" max="1507" width="11.85546875" style="12" customWidth="1"/>
    <col min="1508" max="1508" width="17.85546875" style="12" customWidth="1"/>
    <col min="1509" max="1752" width="9.140625" style="12"/>
    <col min="1753" max="1753" width="62.7109375" style="12" customWidth="1"/>
    <col min="1754" max="1754" width="14.140625" style="12" customWidth="1"/>
    <col min="1755" max="1755" width="10" style="12" customWidth="1"/>
    <col min="1756" max="1757" width="12.7109375" style="12" customWidth="1"/>
    <col min="1758" max="1758" width="14" style="12" customWidth="1"/>
    <col min="1759" max="1759" width="10.5703125" style="12" customWidth="1"/>
    <col min="1760" max="1760" width="12.7109375" style="12" customWidth="1"/>
    <col min="1761" max="1761" width="12.140625" style="12" customWidth="1"/>
    <col min="1762" max="1763" width="11.85546875" style="12" customWidth="1"/>
    <col min="1764" max="1764" width="17.85546875" style="12" customWidth="1"/>
    <col min="1765" max="2008" width="9.140625" style="12"/>
    <col min="2009" max="2009" width="62.7109375" style="12" customWidth="1"/>
    <col min="2010" max="2010" width="14.140625" style="12" customWidth="1"/>
    <col min="2011" max="2011" width="10" style="12" customWidth="1"/>
    <col min="2012" max="2013" width="12.7109375" style="12" customWidth="1"/>
    <col min="2014" max="2014" width="14" style="12" customWidth="1"/>
    <col min="2015" max="2015" width="10.5703125" style="12" customWidth="1"/>
    <col min="2016" max="2016" width="12.7109375" style="12" customWidth="1"/>
    <col min="2017" max="2017" width="12.140625" style="12" customWidth="1"/>
    <col min="2018" max="2019" width="11.85546875" style="12" customWidth="1"/>
    <col min="2020" max="2020" width="17.85546875" style="12" customWidth="1"/>
    <col min="2021" max="2264" width="9.140625" style="12"/>
    <col min="2265" max="2265" width="62.7109375" style="12" customWidth="1"/>
    <col min="2266" max="2266" width="14.140625" style="12" customWidth="1"/>
    <col min="2267" max="2267" width="10" style="12" customWidth="1"/>
    <col min="2268" max="2269" width="12.7109375" style="12" customWidth="1"/>
    <col min="2270" max="2270" width="14" style="12" customWidth="1"/>
    <col min="2271" max="2271" width="10.5703125" style="12" customWidth="1"/>
    <col min="2272" max="2272" width="12.7109375" style="12" customWidth="1"/>
    <col min="2273" max="2273" width="12.140625" style="12" customWidth="1"/>
    <col min="2274" max="2275" width="11.85546875" style="12" customWidth="1"/>
    <col min="2276" max="2276" width="17.85546875" style="12" customWidth="1"/>
    <col min="2277" max="2520" width="9.140625" style="12"/>
    <col min="2521" max="2521" width="62.7109375" style="12" customWidth="1"/>
    <col min="2522" max="2522" width="14.140625" style="12" customWidth="1"/>
    <col min="2523" max="2523" width="10" style="12" customWidth="1"/>
    <col min="2524" max="2525" width="12.7109375" style="12" customWidth="1"/>
    <col min="2526" max="2526" width="14" style="12" customWidth="1"/>
    <col min="2527" max="2527" width="10.5703125" style="12" customWidth="1"/>
    <col min="2528" max="2528" width="12.7109375" style="12" customWidth="1"/>
    <col min="2529" max="2529" width="12.140625" style="12" customWidth="1"/>
    <col min="2530" max="2531" width="11.85546875" style="12" customWidth="1"/>
    <col min="2532" max="2532" width="17.85546875" style="12" customWidth="1"/>
    <col min="2533" max="2776" width="9.140625" style="12"/>
    <col min="2777" max="2777" width="62.7109375" style="12" customWidth="1"/>
    <col min="2778" max="2778" width="14.140625" style="12" customWidth="1"/>
    <col min="2779" max="2779" width="10" style="12" customWidth="1"/>
    <col min="2780" max="2781" width="12.7109375" style="12" customWidth="1"/>
    <col min="2782" max="2782" width="14" style="12" customWidth="1"/>
    <col min="2783" max="2783" width="10.5703125" style="12" customWidth="1"/>
    <col min="2784" max="2784" width="12.7109375" style="12" customWidth="1"/>
    <col min="2785" max="2785" width="12.140625" style="12" customWidth="1"/>
    <col min="2786" max="2787" width="11.85546875" style="12" customWidth="1"/>
    <col min="2788" max="2788" width="17.85546875" style="12" customWidth="1"/>
    <col min="2789" max="3032" width="9.140625" style="12"/>
    <col min="3033" max="3033" width="62.7109375" style="12" customWidth="1"/>
    <col min="3034" max="3034" width="14.140625" style="12" customWidth="1"/>
    <col min="3035" max="3035" width="10" style="12" customWidth="1"/>
    <col min="3036" max="3037" width="12.7109375" style="12" customWidth="1"/>
    <col min="3038" max="3038" width="14" style="12" customWidth="1"/>
    <col min="3039" max="3039" width="10.5703125" style="12" customWidth="1"/>
    <col min="3040" max="3040" width="12.7109375" style="12" customWidth="1"/>
    <col min="3041" max="3041" width="12.140625" style="12" customWidth="1"/>
    <col min="3042" max="3043" width="11.85546875" style="12" customWidth="1"/>
    <col min="3044" max="3044" width="17.85546875" style="12" customWidth="1"/>
    <col min="3045" max="3288" width="9.140625" style="12"/>
    <col min="3289" max="3289" width="62.7109375" style="12" customWidth="1"/>
    <col min="3290" max="3290" width="14.140625" style="12" customWidth="1"/>
    <col min="3291" max="3291" width="10" style="12" customWidth="1"/>
    <col min="3292" max="3293" width="12.7109375" style="12" customWidth="1"/>
    <col min="3294" max="3294" width="14" style="12" customWidth="1"/>
    <col min="3295" max="3295" width="10.5703125" style="12" customWidth="1"/>
    <col min="3296" max="3296" width="12.7109375" style="12" customWidth="1"/>
    <col min="3297" max="3297" width="12.140625" style="12" customWidth="1"/>
    <col min="3298" max="3299" width="11.85546875" style="12" customWidth="1"/>
    <col min="3300" max="3300" width="17.85546875" style="12" customWidth="1"/>
    <col min="3301" max="3544" width="9.140625" style="12"/>
    <col min="3545" max="3545" width="62.7109375" style="12" customWidth="1"/>
    <col min="3546" max="3546" width="14.140625" style="12" customWidth="1"/>
    <col min="3547" max="3547" width="10" style="12" customWidth="1"/>
    <col min="3548" max="3549" width="12.7109375" style="12" customWidth="1"/>
    <col min="3550" max="3550" width="14" style="12" customWidth="1"/>
    <col min="3551" max="3551" width="10.5703125" style="12" customWidth="1"/>
    <col min="3552" max="3552" width="12.7109375" style="12" customWidth="1"/>
    <col min="3553" max="3553" width="12.140625" style="12" customWidth="1"/>
    <col min="3554" max="3555" width="11.85546875" style="12" customWidth="1"/>
    <col min="3556" max="3556" width="17.85546875" style="12" customWidth="1"/>
    <col min="3557" max="3800" width="9.140625" style="12"/>
    <col min="3801" max="3801" width="62.7109375" style="12" customWidth="1"/>
    <col min="3802" max="3802" width="14.140625" style="12" customWidth="1"/>
    <col min="3803" max="3803" width="10" style="12" customWidth="1"/>
    <col min="3804" max="3805" width="12.7109375" style="12" customWidth="1"/>
    <col min="3806" max="3806" width="14" style="12" customWidth="1"/>
    <col min="3807" max="3807" width="10.5703125" style="12" customWidth="1"/>
    <col min="3808" max="3808" width="12.7109375" style="12" customWidth="1"/>
    <col min="3809" max="3809" width="12.140625" style="12" customWidth="1"/>
    <col min="3810" max="3811" width="11.85546875" style="12" customWidth="1"/>
    <col min="3812" max="3812" width="17.85546875" style="12" customWidth="1"/>
    <col min="3813" max="4056" width="9.140625" style="12"/>
    <col min="4057" max="4057" width="62.7109375" style="12" customWidth="1"/>
    <col min="4058" max="4058" width="14.140625" style="12" customWidth="1"/>
    <col min="4059" max="4059" width="10" style="12" customWidth="1"/>
    <col min="4060" max="4061" width="12.7109375" style="12" customWidth="1"/>
    <col min="4062" max="4062" width="14" style="12" customWidth="1"/>
    <col min="4063" max="4063" width="10.5703125" style="12" customWidth="1"/>
    <col min="4064" max="4064" width="12.7109375" style="12" customWidth="1"/>
    <col min="4065" max="4065" width="12.140625" style="12" customWidth="1"/>
    <col min="4066" max="4067" width="11.85546875" style="12" customWidth="1"/>
    <col min="4068" max="4068" width="17.85546875" style="12" customWidth="1"/>
    <col min="4069" max="4312" width="9.140625" style="12"/>
    <col min="4313" max="4313" width="62.7109375" style="12" customWidth="1"/>
    <col min="4314" max="4314" width="14.140625" style="12" customWidth="1"/>
    <col min="4315" max="4315" width="10" style="12" customWidth="1"/>
    <col min="4316" max="4317" width="12.7109375" style="12" customWidth="1"/>
    <col min="4318" max="4318" width="14" style="12" customWidth="1"/>
    <col min="4319" max="4319" width="10.5703125" style="12" customWidth="1"/>
    <col min="4320" max="4320" width="12.7109375" style="12" customWidth="1"/>
    <col min="4321" max="4321" width="12.140625" style="12" customWidth="1"/>
    <col min="4322" max="4323" width="11.85546875" style="12" customWidth="1"/>
    <col min="4324" max="4324" width="17.85546875" style="12" customWidth="1"/>
    <col min="4325" max="4568" width="9.140625" style="12"/>
    <col min="4569" max="4569" width="62.7109375" style="12" customWidth="1"/>
    <col min="4570" max="4570" width="14.140625" style="12" customWidth="1"/>
    <col min="4571" max="4571" width="10" style="12" customWidth="1"/>
    <col min="4572" max="4573" width="12.7109375" style="12" customWidth="1"/>
    <col min="4574" max="4574" width="14" style="12" customWidth="1"/>
    <col min="4575" max="4575" width="10.5703125" style="12" customWidth="1"/>
    <col min="4576" max="4576" width="12.7109375" style="12" customWidth="1"/>
    <col min="4577" max="4577" width="12.140625" style="12" customWidth="1"/>
    <col min="4578" max="4579" width="11.85546875" style="12" customWidth="1"/>
    <col min="4580" max="4580" width="17.85546875" style="12" customWidth="1"/>
    <col min="4581" max="4824" width="9.140625" style="12"/>
    <col min="4825" max="4825" width="62.7109375" style="12" customWidth="1"/>
    <col min="4826" max="4826" width="14.140625" style="12" customWidth="1"/>
    <col min="4827" max="4827" width="10" style="12" customWidth="1"/>
    <col min="4828" max="4829" width="12.7109375" style="12" customWidth="1"/>
    <col min="4830" max="4830" width="14" style="12" customWidth="1"/>
    <col min="4831" max="4831" width="10.5703125" style="12" customWidth="1"/>
    <col min="4832" max="4832" width="12.7109375" style="12" customWidth="1"/>
    <col min="4833" max="4833" width="12.140625" style="12" customWidth="1"/>
    <col min="4834" max="4835" width="11.85546875" style="12" customWidth="1"/>
    <col min="4836" max="4836" width="17.85546875" style="12" customWidth="1"/>
    <col min="4837" max="5080" width="9.140625" style="12"/>
    <col min="5081" max="5081" width="62.7109375" style="12" customWidth="1"/>
    <col min="5082" max="5082" width="14.140625" style="12" customWidth="1"/>
    <col min="5083" max="5083" width="10" style="12" customWidth="1"/>
    <col min="5084" max="5085" width="12.7109375" style="12" customWidth="1"/>
    <col min="5086" max="5086" width="14" style="12" customWidth="1"/>
    <col min="5087" max="5087" width="10.5703125" style="12" customWidth="1"/>
    <col min="5088" max="5088" width="12.7109375" style="12" customWidth="1"/>
    <col min="5089" max="5089" width="12.140625" style="12" customWidth="1"/>
    <col min="5090" max="5091" width="11.85546875" style="12" customWidth="1"/>
    <col min="5092" max="5092" width="17.85546875" style="12" customWidth="1"/>
    <col min="5093" max="5336" width="9.140625" style="12"/>
    <col min="5337" max="5337" width="62.7109375" style="12" customWidth="1"/>
    <col min="5338" max="5338" width="14.140625" style="12" customWidth="1"/>
    <col min="5339" max="5339" width="10" style="12" customWidth="1"/>
    <col min="5340" max="5341" width="12.7109375" style="12" customWidth="1"/>
    <col min="5342" max="5342" width="14" style="12" customWidth="1"/>
    <col min="5343" max="5343" width="10.5703125" style="12" customWidth="1"/>
    <col min="5344" max="5344" width="12.7109375" style="12" customWidth="1"/>
    <col min="5345" max="5345" width="12.140625" style="12" customWidth="1"/>
    <col min="5346" max="5347" width="11.85546875" style="12" customWidth="1"/>
    <col min="5348" max="5348" width="17.85546875" style="12" customWidth="1"/>
    <col min="5349" max="5592" width="9.140625" style="12"/>
    <col min="5593" max="5593" width="62.7109375" style="12" customWidth="1"/>
    <col min="5594" max="5594" width="14.140625" style="12" customWidth="1"/>
    <col min="5595" max="5595" width="10" style="12" customWidth="1"/>
    <col min="5596" max="5597" width="12.7109375" style="12" customWidth="1"/>
    <col min="5598" max="5598" width="14" style="12" customWidth="1"/>
    <col min="5599" max="5599" width="10.5703125" style="12" customWidth="1"/>
    <col min="5600" max="5600" width="12.7109375" style="12" customWidth="1"/>
    <col min="5601" max="5601" width="12.140625" style="12" customWidth="1"/>
    <col min="5602" max="5603" width="11.85546875" style="12" customWidth="1"/>
    <col min="5604" max="5604" width="17.85546875" style="12" customWidth="1"/>
    <col min="5605" max="5848" width="9.140625" style="12"/>
    <col min="5849" max="5849" width="62.7109375" style="12" customWidth="1"/>
    <col min="5850" max="5850" width="14.140625" style="12" customWidth="1"/>
    <col min="5851" max="5851" width="10" style="12" customWidth="1"/>
    <col min="5852" max="5853" width="12.7109375" style="12" customWidth="1"/>
    <col min="5854" max="5854" width="14" style="12" customWidth="1"/>
    <col min="5855" max="5855" width="10.5703125" style="12" customWidth="1"/>
    <col min="5856" max="5856" width="12.7109375" style="12" customWidth="1"/>
    <col min="5857" max="5857" width="12.140625" style="12" customWidth="1"/>
    <col min="5858" max="5859" width="11.85546875" style="12" customWidth="1"/>
    <col min="5860" max="5860" width="17.85546875" style="12" customWidth="1"/>
    <col min="5861" max="6104" width="9.140625" style="12"/>
    <col min="6105" max="6105" width="62.7109375" style="12" customWidth="1"/>
    <col min="6106" max="6106" width="14.140625" style="12" customWidth="1"/>
    <col min="6107" max="6107" width="10" style="12" customWidth="1"/>
    <col min="6108" max="6109" width="12.7109375" style="12" customWidth="1"/>
    <col min="6110" max="6110" width="14" style="12" customWidth="1"/>
    <col min="6111" max="6111" width="10.5703125" style="12" customWidth="1"/>
    <col min="6112" max="6112" width="12.7109375" style="12" customWidth="1"/>
    <col min="6113" max="6113" width="12.140625" style="12" customWidth="1"/>
    <col min="6114" max="6115" width="11.85546875" style="12" customWidth="1"/>
    <col min="6116" max="6116" width="17.85546875" style="12" customWidth="1"/>
    <col min="6117" max="6360" width="9.140625" style="12"/>
    <col min="6361" max="6361" width="62.7109375" style="12" customWidth="1"/>
    <col min="6362" max="6362" width="14.140625" style="12" customWidth="1"/>
    <col min="6363" max="6363" width="10" style="12" customWidth="1"/>
    <col min="6364" max="6365" width="12.7109375" style="12" customWidth="1"/>
    <col min="6366" max="6366" width="14" style="12" customWidth="1"/>
    <col min="6367" max="6367" width="10.5703125" style="12" customWidth="1"/>
    <col min="6368" max="6368" width="12.7109375" style="12" customWidth="1"/>
    <col min="6369" max="6369" width="12.140625" style="12" customWidth="1"/>
    <col min="6370" max="6371" width="11.85546875" style="12" customWidth="1"/>
    <col min="6372" max="6372" width="17.85546875" style="12" customWidth="1"/>
    <col min="6373" max="6616" width="9.140625" style="12"/>
    <col min="6617" max="6617" width="62.7109375" style="12" customWidth="1"/>
    <col min="6618" max="6618" width="14.140625" style="12" customWidth="1"/>
    <col min="6619" max="6619" width="10" style="12" customWidth="1"/>
    <col min="6620" max="6621" width="12.7109375" style="12" customWidth="1"/>
    <col min="6622" max="6622" width="14" style="12" customWidth="1"/>
    <col min="6623" max="6623" width="10.5703125" style="12" customWidth="1"/>
    <col min="6624" max="6624" width="12.7109375" style="12" customWidth="1"/>
    <col min="6625" max="6625" width="12.140625" style="12" customWidth="1"/>
    <col min="6626" max="6627" width="11.85546875" style="12" customWidth="1"/>
    <col min="6628" max="6628" width="17.85546875" style="12" customWidth="1"/>
    <col min="6629" max="6872" width="9.140625" style="12"/>
    <col min="6873" max="6873" width="62.7109375" style="12" customWidth="1"/>
    <col min="6874" max="6874" width="14.140625" style="12" customWidth="1"/>
    <col min="6875" max="6875" width="10" style="12" customWidth="1"/>
    <col min="6876" max="6877" width="12.7109375" style="12" customWidth="1"/>
    <col min="6878" max="6878" width="14" style="12" customWidth="1"/>
    <col min="6879" max="6879" width="10.5703125" style="12" customWidth="1"/>
    <col min="6880" max="6880" width="12.7109375" style="12" customWidth="1"/>
    <col min="6881" max="6881" width="12.140625" style="12" customWidth="1"/>
    <col min="6882" max="6883" width="11.85546875" style="12" customWidth="1"/>
    <col min="6884" max="6884" width="17.85546875" style="12" customWidth="1"/>
    <col min="6885" max="7128" width="9.140625" style="12"/>
    <col min="7129" max="7129" width="62.7109375" style="12" customWidth="1"/>
    <col min="7130" max="7130" width="14.140625" style="12" customWidth="1"/>
    <col min="7131" max="7131" width="10" style="12" customWidth="1"/>
    <col min="7132" max="7133" width="12.7109375" style="12" customWidth="1"/>
    <col min="7134" max="7134" width="14" style="12" customWidth="1"/>
    <col min="7135" max="7135" width="10.5703125" style="12" customWidth="1"/>
    <col min="7136" max="7136" width="12.7109375" style="12" customWidth="1"/>
    <col min="7137" max="7137" width="12.140625" style="12" customWidth="1"/>
    <col min="7138" max="7139" width="11.85546875" style="12" customWidth="1"/>
    <col min="7140" max="7140" width="17.85546875" style="12" customWidth="1"/>
    <col min="7141" max="7384" width="9.140625" style="12"/>
    <col min="7385" max="7385" width="62.7109375" style="12" customWidth="1"/>
    <col min="7386" max="7386" width="14.140625" style="12" customWidth="1"/>
    <col min="7387" max="7387" width="10" style="12" customWidth="1"/>
    <col min="7388" max="7389" width="12.7109375" style="12" customWidth="1"/>
    <col min="7390" max="7390" width="14" style="12" customWidth="1"/>
    <col min="7391" max="7391" width="10.5703125" style="12" customWidth="1"/>
    <col min="7392" max="7392" width="12.7109375" style="12" customWidth="1"/>
    <col min="7393" max="7393" width="12.140625" style="12" customWidth="1"/>
    <col min="7394" max="7395" width="11.85546875" style="12" customWidth="1"/>
    <col min="7396" max="7396" width="17.85546875" style="12" customWidth="1"/>
    <col min="7397" max="7640" width="9.140625" style="12"/>
    <col min="7641" max="7641" width="62.7109375" style="12" customWidth="1"/>
    <col min="7642" max="7642" width="14.140625" style="12" customWidth="1"/>
    <col min="7643" max="7643" width="10" style="12" customWidth="1"/>
    <col min="7644" max="7645" width="12.7109375" style="12" customWidth="1"/>
    <col min="7646" max="7646" width="14" style="12" customWidth="1"/>
    <col min="7647" max="7647" width="10.5703125" style="12" customWidth="1"/>
    <col min="7648" max="7648" width="12.7109375" style="12" customWidth="1"/>
    <col min="7649" max="7649" width="12.140625" style="12" customWidth="1"/>
    <col min="7650" max="7651" width="11.85546875" style="12" customWidth="1"/>
    <col min="7652" max="7652" width="17.85546875" style="12" customWidth="1"/>
    <col min="7653" max="7896" width="9.140625" style="12"/>
    <col min="7897" max="7897" width="62.7109375" style="12" customWidth="1"/>
    <col min="7898" max="7898" width="14.140625" style="12" customWidth="1"/>
    <col min="7899" max="7899" width="10" style="12" customWidth="1"/>
    <col min="7900" max="7901" width="12.7109375" style="12" customWidth="1"/>
    <col min="7902" max="7902" width="14" style="12" customWidth="1"/>
    <col min="7903" max="7903" width="10.5703125" style="12" customWidth="1"/>
    <col min="7904" max="7904" width="12.7109375" style="12" customWidth="1"/>
    <col min="7905" max="7905" width="12.140625" style="12" customWidth="1"/>
    <col min="7906" max="7907" width="11.85546875" style="12" customWidth="1"/>
    <col min="7908" max="7908" width="17.85546875" style="12" customWidth="1"/>
    <col min="7909" max="8152" width="9.140625" style="12"/>
    <col min="8153" max="8153" width="62.7109375" style="12" customWidth="1"/>
    <col min="8154" max="8154" width="14.140625" style="12" customWidth="1"/>
    <col min="8155" max="8155" width="10" style="12" customWidth="1"/>
    <col min="8156" max="8157" width="12.7109375" style="12" customWidth="1"/>
    <col min="8158" max="8158" width="14" style="12" customWidth="1"/>
    <col min="8159" max="8159" width="10.5703125" style="12" customWidth="1"/>
    <col min="8160" max="8160" width="12.7109375" style="12" customWidth="1"/>
    <col min="8161" max="8161" width="12.140625" style="12" customWidth="1"/>
    <col min="8162" max="8163" width="11.85546875" style="12" customWidth="1"/>
    <col min="8164" max="8164" width="17.85546875" style="12" customWidth="1"/>
    <col min="8165" max="8408" width="9.140625" style="12"/>
    <col min="8409" max="8409" width="62.7109375" style="12" customWidth="1"/>
    <col min="8410" max="8410" width="14.140625" style="12" customWidth="1"/>
    <col min="8411" max="8411" width="10" style="12" customWidth="1"/>
    <col min="8412" max="8413" width="12.7109375" style="12" customWidth="1"/>
    <col min="8414" max="8414" width="14" style="12" customWidth="1"/>
    <col min="8415" max="8415" width="10.5703125" style="12" customWidth="1"/>
    <col min="8416" max="8416" width="12.7109375" style="12" customWidth="1"/>
    <col min="8417" max="8417" width="12.140625" style="12" customWidth="1"/>
    <col min="8418" max="8419" width="11.85546875" style="12" customWidth="1"/>
    <col min="8420" max="8420" width="17.85546875" style="12" customWidth="1"/>
    <col min="8421" max="8664" width="9.140625" style="12"/>
    <col min="8665" max="8665" width="62.7109375" style="12" customWidth="1"/>
    <col min="8666" max="8666" width="14.140625" style="12" customWidth="1"/>
    <col min="8667" max="8667" width="10" style="12" customWidth="1"/>
    <col min="8668" max="8669" width="12.7109375" style="12" customWidth="1"/>
    <col min="8670" max="8670" width="14" style="12" customWidth="1"/>
    <col min="8671" max="8671" width="10.5703125" style="12" customWidth="1"/>
    <col min="8672" max="8672" width="12.7109375" style="12" customWidth="1"/>
    <col min="8673" max="8673" width="12.140625" style="12" customWidth="1"/>
    <col min="8674" max="8675" width="11.85546875" style="12" customWidth="1"/>
    <col min="8676" max="8676" width="17.85546875" style="12" customWidth="1"/>
    <col min="8677" max="8920" width="9.140625" style="12"/>
    <col min="8921" max="8921" width="62.7109375" style="12" customWidth="1"/>
    <col min="8922" max="8922" width="14.140625" style="12" customWidth="1"/>
    <col min="8923" max="8923" width="10" style="12" customWidth="1"/>
    <col min="8924" max="8925" width="12.7109375" style="12" customWidth="1"/>
    <col min="8926" max="8926" width="14" style="12" customWidth="1"/>
    <col min="8927" max="8927" width="10.5703125" style="12" customWidth="1"/>
    <col min="8928" max="8928" width="12.7109375" style="12" customWidth="1"/>
    <col min="8929" max="8929" width="12.140625" style="12" customWidth="1"/>
    <col min="8930" max="8931" width="11.85546875" style="12" customWidth="1"/>
    <col min="8932" max="8932" width="17.85546875" style="12" customWidth="1"/>
    <col min="8933" max="9176" width="9.140625" style="12"/>
    <col min="9177" max="9177" width="62.7109375" style="12" customWidth="1"/>
    <col min="9178" max="9178" width="14.140625" style="12" customWidth="1"/>
    <col min="9179" max="9179" width="10" style="12" customWidth="1"/>
    <col min="9180" max="9181" width="12.7109375" style="12" customWidth="1"/>
    <col min="9182" max="9182" width="14" style="12" customWidth="1"/>
    <col min="9183" max="9183" width="10.5703125" style="12" customWidth="1"/>
    <col min="9184" max="9184" width="12.7109375" style="12" customWidth="1"/>
    <col min="9185" max="9185" width="12.140625" style="12" customWidth="1"/>
    <col min="9186" max="9187" width="11.85546875" style="12" customWidth="1"/>
    <col min="9188" max="9188" width="17.85546875" style="12" customWidth="1"/>
    <col min="9189" max="9432" width="9.140625" style="12"/>
    <col min="9433" max="9433" width="62.7109375" style="12" customWidth="1"/>
    <col min="9434" max="9434" width="14.140625" style="12" customWidth="1"/>
    <col min="9435" max="9435" width="10" style="12" customWidth="1"/>
    <col min="9436" max="9437" width="12.7109375" style="12" customWidth="1"/>
    <col min="9438" max="9438" width="14" style="12" customWidth="1"/>
    <col min="9439" max="9439" width="10.5703125" style="12" customWidth="1"/>
    <col min="9440" max="9440" width="12.7109375" style="12" customWidth="1"/>
    <col min="9441" max="9441" width="12.140625" style="12" customWidth="1"/>
    <col min="9442" max="9443" width="11.85546875" style="12" customWidth="1"/>
    <col min="9444" max="9444" width="17.85546875" style="12" customWidth="1"/>
    <col min="9445" max="9688" width="9.140625" style="12"/>
    <col min="9689" max="9689" width="62.7109375" style="12" customWidth="1"/>
    <col min="9690" max="9690" width="14.140625" style="12" customWidth="1"/>
    <col min="9691" max="9691" width="10" style="12" customWidth="1"/>
    <col min="9692" max="9693" width="12.7109375" style="12" customWidth="1"/>
    <col min="9694" max="9694" width="14" style="12" customWidth="1"/>
    <col min="9695" max="9695" width="10.5703125" style="12" customWidth="1"/>
    <col min="9696" max="9696" width="12.7109375" style="12" customWidth="1"/>
    <col min="9697" max="9697" width="12.140625" style="12" customWidth="1"/>
    <col min="9698" max="9699" width="11.85546875" style="12" customWidth="1"/>
    <col min="9700" max="9700" width="17.85546875" style="12" customWidth="1"/>
    <col min="9701" max="9944" width="9.140625" style="12"/>
    <col min="9945" max="9945" width="62.7109375" style="12" customWidth="1"/>
    <col min="9946" max="9946" width="14.140625" style="12" customWidth="1"/>
    <col min="9947" max="9947" width="10" style="12" customWidth="1"/>
    <col min="9948" max="9949" width="12.7109375" style="12" customWidth="1"/>
    <col min="9950" max="9950" width="14" style="12" customWidth="1"/>
    <col min="9951" max="9951" width="10.5703125" style="12" customWidth="1"/>
    <col min="9952" max="9952" width="12.7109375" style="12" customWidth="1"/>
    <col min="9953" max="9953" width="12.140625" style="12" customWidth="1"/>
    <col min="9954" max="9955" width="11.85546875" style="12" customWidth="1"/>
    <col min="9956" max="9956" width="17.85546875" style="12" customWidth="1"/>
    <col min="9957" max="10200" width="9.140625" style="12"/>
    <col min="10201" max="10201" width="62.7109375" style="12" customWidth="1"/>
    <col min="10202" max="10202" width="14.140625" style="12" customWidth="1"/>
    <col min="10203" max="10203" width="10" style="12" customWidth="1"/>
    <col min="10204" max="10205" width="12.7109375" style="12" customWidth="1"/>
    <col min="10206" max="10206" width="14" style="12" customWidth="1"/>
    <col min="10207" max="10207" width="10.5703125" style="12" customWidth="1"/>
    <col min="10208" max="10208" width="12.7109375" style="12" customWidth="1"/>
    <col min="10209" max="10209" width="12.140625" style="12" customWidth="1"/>
    <col min="10210" max="10211" width="11.85546875" style="12" customWidth="1"/>
    <col min="10212" max="10212" width="17.85546875" style="12" customWidth="1"/>
    <col min="10213" max="10456" width="9.140625" style="12"/>
    <col min="10457" max="10457" width="62.7109375" style="12" customWidth="1"/>
    <col min="10458" max="10458" width="14.140625" style="12" customWidth="1"/>
    <col min="10459" max="10459" width="10" style="12" customWidth="1"/>
    <col min="10460" max="10461" width="12.7109375" style="12" customWidth="1"/>
    <col min="10462" max="10462" width="14" style="12" customWidth="1"/>
    <col min="10463" max="10463" width="10.5703125" style="12" customWidth="1"/>
    <col min="10464" max="10464" width="12.7109375" style="12" customWidth="1"/>
    <col min="10465" max="10465" width="12.140625" style="12" customWidth="1"/>
    <col min="10466" max="10467" width="11.85546875" style="12" customWidth="1"/>
    <col min="10468" max="10468" width="17.85546875" style="12" customWidth="1"/>
    <col min="10469" max="10712" width="9.140625" style="12"/>
    <col min="10713" max="10713" width="62.7109375" style="12" customWidth="1"/>
    <col min="10714" max="10714" width="14.140625" style="12" customWidth="1"/>
    <col min="10715" max="10715" width="10" style="12" customWidth="1"/>
    <col min="10716" max="10717" width="12.7109375" style="12" customWidth="1"/>
    <col min="10718" max="10718" width="14" style="12" customWidth="1"/>
    <col min="10719" max="10719" width="10.5703125" style="12" customWidth="1"/>
    <col min="10720" max="10720" width="12.7109375" style="12" customWidth="1"/>
    <col min="10721" max="10721" width="12.140625" style="12" customWidth="1"/>
    <col min="10722" max="10723" width="11.85546875" style="12" customWidth="1"/>
    <col min="10724" max="10724" width="17.85546875" style="12" customWidth="1"/>
    <col min="10725" max="10968" width="9.140625" style="12"/>
    <col min="10969" max="10969" width="62.7109375" style="12" customWidth="1"/>
    <col min="10970" max="10970" width="14.140625" style="12" customWidth="1"/>
    <col min="10971" max="10971" width="10" style="12" customWidth="1"/>
    <col min="10972" max="10973" width="12.7109375" style="12" customWidth="1"/>
    <col min="10974" max="10974" width="14" style="12" customWidth="1"/>
    <col min="10975" max="10975" width="10.5703125" style="12" customWidth="1"/>
    <col min="10976" max="10976" width="12.7109375" style="12" customWidth="1"/>
    <col min="10977" max="10977" width="12.140625" style="12" customWidth="1"/>
    <col min="10978" max="10979" width="11.85546875" style="12" customWidth="1"/>
    <col min="10980" max="10980" width="17.85546875" style="12" customWidth="1"/>
    <col min="10981" max="11224" width="9.140625" style="12"/>
    <col min="11225" max="11225" width="62.7109375" style="12" customWidth="1"/>
    <col min="11226" max="11226" width="14.140625" style="12" customWidth="1"/>
    <col min="11227" max="11227" width="10" style="12" customWidth="1"/>
    <col min="11228" max="11229" width="12.7109375" style="12" customWidth="1"/>
    <col min="11230" max="11230" width="14" style="12" customWidth="1"/>
    <col min="11231" max="11231" width="10.5703125" style="12" customWidth="1"/>
    <col min="11232" max="11232" width="12.7109375" style="12" customWidth="1"/>
    <col min="11233" max="11233" width="12.140625" style="12" customWidth="1"/>
    <col min="11234" max="11235" width="11.85546875" style="12" customWidth="1"/>
    <col min="11236" max="11236" width="17.85546875" style="12" customWidth="1"/>
    <col min="11237" max="11480" width="9.140625" style="12"/>
    <col min="11481" max="11481" width="62.7109375" style="12" customWidth="1"/>
    <col min="11482" max="11482" width="14.140625" style="12" customWidth="1"/>
    <col min="11483" max="11483" width="10" style="12" customWidth="1"/>
    <col min="11484" max="11485" width="12.7109375" style="12" customWidth="1"/>
    <col min="11486" max="11486" width="14" style="12" customWidth="1"/>
    <col min="11487" max="11487" width="10.5703125" style="12" customWidth="1"/>
    <col min="11488" max="11488" width="12.7109375" style="12" customWidth="1"/>
    <col min="11489" max="11489" width="12.140625" style="12" customWidth="1"/>
    <col min="11490" max="11491" width="11.85546875" style="12" customWidth="1"/>
    <col min="11492" max="11492" width="17.85546875" style="12" customWidth="1"/>
    <col min="11493" max="11736" width="9.140625" style="12"/>
    <col min="11737" max="11737" width="62.7109375" style="12" customWidth="1"/>
    <col min="11738" max="11738" width="14.140625" style="12" customWidth="1"/>
    <col min="11739" max="11739" width="10" style="12" customWidth="1"/>
    <col min="11740" max="11741" width="12.7109375" style="12" customWidth="1"/>
    <col min="11742" max="11742" width="14" style="12" customWidth="1"/>
    <col min="11743" max="11743" width="10.5703125" style="12" customWidth="1"/>
    <col min="11744" max="11744" width="12.7109375" style="12" customWidth="1"/>
    <col min="11745" max="11745" width="12.140625" style="12" customWidth="1"/>
    <col min="11746" max="11747" width="11.85546875" style="12" customWidth="1"/>
    <col min="11748" max="11748" width="17.85546875" style="12" customWidth="1"/>
    <col min="11749" max="11992" width="9.140625" style="12"/>
    <col min="11993" max="11993" width="62.7109375" style="12" customWidth="1"/>
    <col min="11994" max="11994" width="14.140625" style="12" customWidth="1"/>
    <col min="11995" max="11995" width="10" style="12" customWidth="1"/>
    <col min="11996" max="11997" width="12.7109375" style="12" customWidth="1"/>
    <col min="11998" max="11998" width="14" style="12" customWidth="1"/>
    <col min="11999" max="11999" width="10.5703125" style="12" customWidth="1"/>
    <col min="12000" max="12000" width="12.7109375" style="12" customWidth="1"/>
    <col min="12001" max="12001" width="12.140625" style="12" customWidth="1"/>
    <col min="12002" max="12003" width="11.85546875" style="12" customWidth="1"/>
    <col min="12004" max="12004" width="17.85546875" style="12" customWidth="1"/>
    <col min="12005" max="12248" width="9.140625" style="12"/>
    <col min="12249" max="12249" width="62.7109375" style="12" customWidth="1"/>
    <col min="12250" max="12250" width="14.140625" style="12" customWidth="1"/>
    <col min="12251" max="12251" width="10" style="12" customWidth="1"/>
    <col min="12252" max="12253" width="12.7109375" style="12" customWidth="1"/>
    <col min="12254" max="12254" width="14" style="12" customWidth="1"/>
    <col min="12255" max="12255" width="10.5703125" style="12" customWidth="1"/>
    <col min="12256" max="12256" width="12.7109375" style="12" customWidth="1"/>
    <col min="12257" max="12257" width="12.140625" style="12" customWidth="1"/>
    <col min="12258" max="12259" width="11.85546875" style="12" customWidth="1"/>
    <col min="12260" max="12260" width="17.85546875" style="12" customWidth="1"/>
    <col min="12261" max="12504" width="9.140625" style="12"/>
    <col min="12505" max="12505" width="62.7109375" style="12" customWidth="1"/>
    <col min="12506" max="12506" width="14.140625" style="12" customWidth="1"/>
    <col min="12507" max="12507" width="10" style="12" customWidth="1"/>
    <col min="12508" max="12509" width="12.7109375" style="12" customWidth="1"/>
    <col min="12510" max="12510" width="14" style="12" customWidth="1"/>
    <col min="12511" max="12511" width="10.5703125" style="12" customWidth="1"/>
    <col min="12512" max="12512" width="12.7109375" style="12" customWidth="1"/>
    <col min="12513" max="12513" width="12.140625" style="12" customWidth="1"/>
    <col min="12514" max="12515" width="11.85546875" style="12" customWidth="1"/>
    <col min="12516" max="12516" width="17.85546875" style="12" customWidth="1"/>
    <col min="12517" max="12760" width="9.140625" style="12"/>
    <col min="12761" max="12761" width="62.7109375" style="12" customWidth="1"/>
    <col min="12762" max="12762" width="14.140625" style="12" customWidth="1"/>
    <col min="12763" max="12763" width="10" style="12" customWidth="1"/>
    <col min="12764" max="12765" width="12.7109375" style="12" customWidth="1"/>
    <col min="12766" max="12766" width="14" style="12" customWidth="1"/>
    <col min="12767" max="12767" width="10.5703125" style="12" customWidth="1"/>
    <col min="12768" max="12768" width="12.7109375" style="12" customWidth="1"/>
    <col min="12769" max="12769" width="12.140625" style="12" customWidth="1"/>
    <col min="12770" max="12771" width="11.85546875" style="12" customWidth="1"/>
    <col min="12772" max="12772" width="17.85546875" style="12" customWidth="1"/>
    <col min="12773" max="13016" width="9.140625" style="12"/>
    <col min="13017" max="13017" width="62.7109375" style="12" customWidth="1"/>
    <col min="13018" max="13018" width="14.140625" style="12" customWidth="1"/>
    <col min="13019" max="13019" width="10" style="12" customWidth="1"/>
    <col min="13020" max="13021" width="12.7109375" style="12" customWidth="1"/>
    <col min="13022" max="13022" width="14" style="12" customWidth="1"/>
    <col min="13023" max="13023" width="10.5703125" style="12" customWidth="1"/>
    <col min="13024" max="13024" width="12.7109375" style="12" customWidth="1"/>
    <col min="13025" max="13025" width="12.140625" style="12" customWidth="1"/>
    <col min="13026" max="13027" width="11.85546875" style="12" customWidth="1"/>
    <col min="13028" max="13028" width="17.85546875" style="12" customWidth="1"/>
    <col min="13029" max="13272" width="9.140625" style="12"/>
    <col min="13273" max="13273" width="62.7109375" style="12" customWidth="1"/>
    <col min="13274" max="13274" width="14.140625" style="12" customWidth="1"/>
    <col min="13275" max="13275" width="10" style="12" customWidth="1"/>
    <col min="13276" max="13277" width="12.7109375" style="12" customWidth="1"/>
    <col min="13278" max="13278" width="14" style="12" customWidth="1"/>
    <col min="13279" max="13279" width="10.5703125" style="12" customWidth="1"/>
    <col min="13280" max="13280" width="12.7109375" style="12" customWidth="1"/>
    <col min="13281" max="13281" width="12.140625" style="12" customWidth="1"/>
    <col min="13282" max="13283" width="11.85546875" style="12" customWidth="1"/>
    <col min="13284" max="13284" width="17.85546875" style="12" customWidth="1"/>
    <col min="13285" max="13528" width="9.140625" style="12"/>
    <col min="13529" max="13529" width="62.7109375" style="12" customWidth="1"/>
    <col min="13530" max="13530" width="14.140625" style="12" customWidth="1"/>
    <col min="13531" max="13531" width="10" style="12" customWidth="1"/>
    <col min="13532" max="13533" width="12.7109375" style="12" customWidth="1"/>
    <col min="13534" max="13534" width="14" style="12" customWidth="1"/>
    <col min="13535" max="13535" width="10.5703125" style="12" customWidth="1"/>
    <col min="13536" max="13536" width="12.7109375" style="12" customWidth="1"/>
    <col min="13537" max="13537" width="12.140625" style="12" customWidth="1"/>
    <col min="13538" max="13539" width="11.85546875" style="12" customWidth="1"/>
    <col min="13540" max="13540" width="17.85546875" style="12" customWidth="1"/>
    <col min="13541" max="13784" width="9.140625" style="12"/>
    <col min="13785" max="13785" width="62.7109375" style="12" customWidth="1"/>
    <col min="13786" max="13786" width="14.140625" style="12" customWidth="1"/>
    <col min="13787" max="13787" width="10" style="12" customWidth="1"/>
    <col min="13788" max="13789" width="12.7109375" style="12" customWidth="1"/>
    <col min="13790" max="13790" width="14" style="12" customWidth="1"/>
    <col min="13791" max="13791" width="10.5703125" style="12" customWidth="1"/>
    <col min="13792" max="13792" width="12.7109375" style="12" customWidth="1"/>
    <col min="13793" max="13793" width="12.140625" style="12" customWidth="1"/>
    <col min="13794" max="13795" width="11.85546875" style="12" customWidth="1"/>
    <col min="13796" max="13796" width="17.85546875" style="12" customWidth="1"/>
    <col min="13797" max="14040" width="9.140625" style="12"/>
    <col min="14041" max="14041" width="62.7109375" style="12" customWidth="1"/>
    <col min="14042" max="14042" width="14.140625" style="12" customWidth="1"/>
    <col min="14043" max="14043" width="10" style="12" customWidth="1"/>
    <col min="14044" max="14045" width="12.7109375" style="12" customWidth="1"/>
    <col min="14046" max="14046" width="14" style="12" customWidth="1"/>
    <col min="14047" max="14047" width="10.5703125" style="12" customWidth="1"/>
    <col min="14048" max="14048" width="12.7109375" style="12" customWidth="1"/>
    <col min="14049" max="14049" width="12.140625" style="12" customWidth="1"/>
    <col min="14050" max="14051" width="11.85546875" style="12" customWidth="1"/>
    <col min="14052" max="14052" width="17.85546875" style="12" customWidth="1"/>
    <col min="14053" max="14296" width="9.140625" style="12"/>
    <col min="14297" max="14297" width="62.7109375" style="12" customWidth="1"/>
    <col min="14298" max="14298" width="14.140625" style="12" customWidth="1"/>
    <col min="14299" max="14299" width="10" style="12" customWidth="1"/>
    <col min="14300" max="14301" width="12.7109375" style="12" customWidth="1"/>
    <col min="14302" max="14302" width="14" style="12" customWidth="1"/>
    <col min="14303" max="14303" width="10.5703125" style="12" customWidth="1"/>
    <col min="14304" max="14304" width="12.7109375" style="12" customWidth="1"/>
    <col min="14305" max="14305" width="12.140625" style="12" customWidth="1"/>
    <col min="14306" max="14307" width="11.85546875" style="12" customWidth="1"/>
    <col min="14308" max="14308" width="17.85546875" style="12" customWidth="1"/>
    <col min="14309" max="14552" width="9.140625" style="12"/>
    <col min="14553" max="14553" width="62.7109375" style="12" customWidth="1"/>
    <col min="14554" max="14554" width="14.140625" style="12" customWidth="1"/>
    <col min="14555" max="14555" width="10" style="12" customWidth="1"/>
    <col min="14556" max="14557" width="12.7109375" style="12" customWidth="1"/>
    <col min="14558" max="14558" width="14" style="12" customWidth="1"/>
    <col min="14559" max="14559" width="10.5703125" style="12" customWidth="1"/>
    <col min="14560" max="14560" width="12.7109375" style="12" customWidth="1"/>
    <col min="14561" max="14561" width="12.140625" style="12" customWidth="1"/>
    <col min="14562" max="14563" width="11.85546875" style="12" customWidth="1"/>
    <col min="14564" max="14564" width="17.85546875" style="12" customWidth="1"/>
    <col min="14565" max="14808" width="9.140625" style="12"/>
    <col min="14809" max="14809" width="62.7109375" style="12" customWidth="1"/>
    <col min="14810" max="14810" width="14.140625" style="12" customWidth="1"/>
    <col min="14811" max="14811" width="10" style="12" customWidth="1"/>
    <col min="14812" max="14813" width="12.7109375" style="12" customWidth="1"/>
    <col min="14814" max="14814" width="14" style="12" customWidth="1"/>
    <col min="14815" max="14815" width="10.5703125" style="12" customWidth="1"/>
    <col min="14816" max="14816" width="12.7109375" style="12" customWidth="1"/>
    <col min="14817" max="14817" width="12.140625" style="12" customWidth="1"/>
    <col min="14818" max="14819" width="11.85546875" style="12" customWidth="1"/>
    <col min="14820" max="14820" width="17.85546875" style="12" customWidth="1"/>
    <col min="14821" max="15064" width="9.140625" style="12"/>
    <col min="15065" max="15065" width="62.7109375" style="12" customWidth="1"/>
    <col min="15066" max="15066" width="14.140625" style="12" customWidth="1"/>
    <col min="15067" max="15067" width="10" style="12" customWidth="1"/>
    <col min="15068" max="15069" width="12.7109375" style="12" customWidth="1"/>
    <col min="15070" max="15070" width="14" style="12" customWidth="1"/>
    <col min="15071" max="15071" width="10.5703125" style="12" customWidth="1"/>
    <col min="15072" max="15072" width="12.7109375" style="12" customWidth="1"/>
    <col min="15073" max="15073" width="12.140625" style="12" customWidth="1"/>
    <col min="15074" max="15075" width="11.85546875" style="12" customWidth="1"/>
    <col min="15076" max="15076" width="17.85546875" style="12" customWidth="1"/>
    <col min="15077" max="15320" width="9.140625" style="12"/>
    <col min="15321" max="15321" width="62.7109375" style="12" customWidth="1"/>
    <col min="15322" max="15322" width="14.140625" style="12" customWidth="1"/>
    <col min="15323" max="15323" width="10" style="12" customWidth="1"/>
    <col min="15324" max="15325" width="12.7109375" style="12" customWidth="1"/>
    <col min="15326" max="15326" width="14" style="12" customWidth="1"/>
    <col min="15327" max="15327" width="10.5703125" style="12" customWidth="1"/>
    <col min="15328" max="15328" width="12.7109375" style="12" customWidth="1"/>
    <col min="15329" max="15329" width="12.140625" style="12" customWidth="1"/>
    <col min="15330" max="15331" width="11.85546875" style="12" customWidth="1"/>
    <col min="15332" max="15332" width="17.85546875" style="12" customWidth="1"/>
    <col min="15333" max="15576" width="9.140625" style="12"/>
    <col min="15577" max="15577" width="62.7109375" style="12" customWidth="1"/>
    <col min="15578" max="15578" width="14.140625" style="12" customWidth="1"/>
    <col min="15579" max="15579" width="10" style="12" customWidth="1"/>
    <col min="15580" max="15581" width="12.7109375" style="12" customWidth="1"/>
    <col min="15582" max="15582" width="14" style="12" customWidth="1"/>
    <col min="15583" max="15583" width="10.5703125" style="12" customWidth="1"/>
    <col min="15584" max="15584" width="12.7109375" style="12" customWidth="1"/>
    <col min="15585" max="15585" width="12.140625" style="12" customWidth="1"/>
    <col min="15586" max="15587" width="11.85546875" style="12" customWidth="1"/>
    <col min="15588" max="15588" width="17.85546875" style="12" customWidth="1"/>
    <col min="15589" max="15832" width="9.140625" style="12"/>
    <col min="15833" max="15833" width="62.7109375" style="12" customWidth="1"/>
    <col min="15834" max="15834" width="14.140625" style="12" customWidth="1"/>
    <col min="15835" max="15835" width="10" style="12" customWidth="1"/>
    <col min="15836" max="15837" width="12.7109375" style="12" customWidth="1"/>
    <col min="15838" max="15838" width="14" style="12" customWidth="1"/>
    <col min="15839" max="15839" width="10.5703125" style="12" customWidth="1"/>
    <col min="15840" max="15840" width="12.7109375" style="12" customWidth="1"/>
    <col min="15841" max="15841" width="12.140625" style="12" customWidth="1"/>
    <col min="15842" max="15843" width="11.85546875" style="12" customWidth="1"/>
    <col min="15844" max="15844" width="17.85546875" style="12" customWidth="1"/>
    <col min="15845" max="16088" width="9.140625" style="12"/>
    <col min="16089" max="16089" width="62.7109375" style="12" customWidth="1"/>
    <col min="16090" max="16090" width="14.140625" style="12" customWidth="1"/>
    <col min="16091" max="16091" width="10" style="12" customWidth="1"/>
    <col min="16092" max="16093" width="12.7109375" style="12" customWidth="1"/>
    <col min="16094" max="16094" width="14" style="12" customWidth="1"/>
    <col min="16095" max="16095" width="10.5703125" style="12" customWidth="1"/>
    <col min="16096" max="16096" width="12.7109375" style="12" customWidth="1"/>
    <col min="16097" max="16097" width="12.140625" style="12" customWidth="1"/>
    <col min="16098" max="16099" width="11.85546875" style="12" customWidth="1"/>
    <col min="16100" max="16100" width="17.85546875" style="12" customWidth="1"/>
    <col min="16101" max="16384" width="9.140625" style="12"/>
  </cols>
  <sheetData>
    <row r="1" spans="1:7" s="5" customFormat="1" ht="19.5" customHeight="1" x14ac:dyDescent="0.35">
      <c r="A1" s="1"/>
      <c r="B1" s="2"/>
      <c r="C1" s="3"/>
      <c r="D1" s="3"/>
      <c r="E1" s="4"/>
      <c r="F1" s="40"/>
      <c r="G1" s="40"/>
    </row>
    <row r="2" spans="1:7" s="5" customFormat="1" ht="19.5" customHeight="1" x14ac:dyDescent="0.35">
      <c r="A2" s="1"/>
      <c r="B2" s="2"/>
      <c r="C2" s="71" t="s">
        <v>0</v>
      </c>
      <c r="D2" s="29"/>
      <c r="E2" s="4"/>
      <c r="F2" s="40"/>
      <c r="G2" s="40"/>
    </row>
    <row r="3" spans="1:7" s="5" customFormat="1" ht="19.5" customHeight="1" x14ac:dyDescent="0.35">
      <c r="A3" s="1"/>
      <c r="B3" s="2"/>
      <c r="C3" s="71" t="s">
        <v>1</v>
      </c>
      <c r="D3" s="29"/>
      <c r="E3" s="4"/>
      <c r="F3" s="40"/>
      <c r="G3" s="40"/>
    </row>
    <row r="4" spans="1:7" s="5" customFormat="1" ht="19.5" customHeight="1" x14ac:dyDescent="0.35">
      <c r="A4" s="1"/>
      <c r="B4" s="2"/>
      <c r="C4" s="71" t="s">
        <v>2</v>
      </c>
      <c r="D4" s="29"/>
      <c r="E4" s="4"/>
      <c r="F4" s="40"/>
      <c r="G4" s="40"/>
    </row>
    <row r="5" spans="1:7" s="5" customFormat="1" ht="19.5" customHeight="1" x14ac:dyDescent="0.35">
      <c r="A5" s="1"/>
      <c r="B5" s="2"/>
      <c r="C5" s="71" t="s">
        <v>85</v>
      </c>
      <c r="D5" s="29"/>
      <c r="E5" s="4"/>
      <c r="F5" s="40"/>
      <c r="G5" s="40"/>
    </row>
    <row r="6" spans="1:7" s="5" customFormat="1" ht="19.5" customHeight="1" x14ac:dyDescent="0.35">
      <c r="A6" s="1"/>
      <c r="B6" s="2"/>
      <c r="C6" s="71" t="s">
        <v>86</v>
      </c>
      <c r="D6" s="29"/>
      <c r="E6" s="4"/>
      <c r="F6" s="40"/>
      <c r="G6" s="40"/>
    </row>
    <row r="7" spans="1:7" s="5" customFormat="1" ht="19.5" customHeight="1" x14ac:dyDescent="0.35">
      <c r="A7" s="1"/>
      <c r="B7" s="2"/>
      <c r="C7" s="3"/>
      <c r="D7" s="29"/>
      <c r="E7" s="4"/>
      <c r="F7" s="40"/>
      <c r="G7" s="40"/>
    </row>
    <row r="8" spans="1:7" s="5" customFormat="1" ht="19.5" customHeight="1" x14ac:dyDescent="0.35">
      <c r="A8" s="1"/>
      <c r="B8" s="2"/>
      <c r="C8" s="3" t="s">
        <v>178</v>
      </c>
      <c r="D8" s="29"/>
      <c r="E8" s="4"/>
      <c r="F8" s="40"/>
      <c r="G8" s="40"/>
    </row>
    <row r="9" spans="1:7" s="5" customFormat="1" ht="19.5" customHeight="1" x14ac:dyDescent="0.35">
      <c r="A9" s="1"/>
      <c r="B9" s="6"/>
      <c r="C9" s="8" t="s">
        <v>183</v>
      </c>
      <c r="D9" s="29"/>
      <c r="E9" s="4"/>
      <c r="F9" s="40"/>
      <c r="G9" s="40"/>
    </row>
    <row r="10" spans="1:7" s="5" customFormat="1" ht="19.5" customHeight="1" x14ac:dyDescent="0.35">
      <c r="A10" s="1"/>
      <c r="B10" s="6" t="s">
        <v>87</v>
      </c>
      <c r="C10" s="72" t="s">
        <v>88</v>
      </c>
      <c r="D10" s="29"/>
      <c r="E10" s="4"/>
      <c r="F10" s="40"/>
      <c r="G10" s="40"/>
    </row>
    <row r="11" spans="1:7" s="5" customFormat="1" ht="19.5" customHeight="1" x14ac:dyDescent="0.25">
      <c r="A11" s="1"/>
      <c r="B11" s="7" t="s">
        <v>3</v>
      </c>
      <c r="C11" s="158">
        <f>E51</f>
        <v>73742.280241390225</v>
      </c>
      <c r="D11" s="28"/>
      <c r="F11" s="40"/>
      <c r="G11" s="40"/>
    </row>
    <row r="12" spans="1:7" s="5" customFormat="1" ht="19.5" customHeight="1" x14ac:dyDescent="0.2">
      <c r="A12" s="1"/>
      <c r="B12" s="9"/>
      <c r="C12" s="10"/>
      <c r="D12" s="30"/>
      <c r="F12" s="40"/>
      <c r="G12" s="40"/>
    </row>
    <row r="13" spans="1:7" s="36" customFormat="1" ht="30" x14ac:dyDescent="0.25">
      <c r="A13" s="161" t="s">
        <v>6</v>
      </c>
      <c r="B13" s="162" t="s">
        <v>7</v>
      </c>
      <c r="C13" s="162" t="s">
        <v>8</v>
      </c>
      <c r="D13" s="163" t="s">
        <v>9</v>
      </c>
      <c r="E13" s="163" t="s">
        <v>192</v>
      </c>
      <c r="F13" s="164" t="s">
        <v>189</v>
      </c>
      <c r="G13" s="165" t="s">
        <v>190</v>
      </c>
    </row>
    <row r="14" spans="1:7" s="146" customFormat="1" ht="42.75" x14ac:dyDescent="0.25">
      <c r="A14" s="166" t="s">
        <v>100</v>
      </c>
      <c r="B14" s="167" t="s">
        <v>168</v>
      </c>
      <c r="C14" s="168" t="s">
        <v>23</v>
      </c>
      <c r="D14" s="169">
        <v>1</v>
      </c>
      <c r="E14" s="170">
        <v>15337.009493217611</v>
      </c>
      <c r="F14" s="171">
        <f>E14/$E$51</f>
        <v>0.20798122112596704</v>
      </c>
      <c r="G14" s="171">
        <f>F14</f>
        <v>0.20798122112596704</v>
      </c>
    </row>
    <row r="15" spans="1:7" s="144" customFormat="1" ht="42.75" x14ac:dyDescent="0.25">
      <c r="A15" s="166" t="s">
        <v>114</v>
      </c>
      <c r="B15" s="167" t="s">
        <v>168</v>
      </c>
      <c r="C15" s="168" t="s">
        <v>23</v>
      </c>
      <c r="D15" s="169">
        <v>1</v>
      </c>
      <c r="E15" s="170">
        <v>15337.009493217611</v>
      </c>
      <c r="F15" s="171">
        <f t="shared" ref="F15:F50" si="0">E15/$E$51</f>
        <v>0.20798122112596704</v>
      </c>
      <c r="G15" s="171">
        <f>G14+F15</f>
        <v>0.41596244225193407</v>
      </c>
    </row>
    <row r="16" spans="1:7" s="25" customFormat="1" ht="42.75" x14ac:dyDescent="0.25">
      <c r="A16" s="166" t="s">
        <v>173</v>
      </c>
      <c r="B16" s="167" t="s">
        <v>168</v>
      </c>
      <c r="C16" s="168" t="s">
        <v>23</v>
      </c>
      <c r="D16" s="169">
        <v>1</v>
      </c>
      <c r="E16" s="170">
        <v>15337.009493217611</v>
      </c>
      <c r="F16" s="171">
        <f t="shared" si="0"/>
        <v>0.20798122112596704</v>
      </c>
      <c r="G16" s="171">
        <f t="shared" ref="G16:G50" si="1">G15+F16</f>
        <v>0.62394366337790108</v>
      </c>
    </row>
    <row r="17" spans="1:10" s="25" customFormat="1" ht="85.5" x14ac:dyDescent="0.25">
      <c r="A17" s="166" t="s">
        <v>116</v>
      </c>
      <c r="B17" s="167" t="s">
        <v>187</v>
      </c>
      <c r="C17" s="168" t="s">
        <v>170</v>
      </c>
      <c r="D17" s="169">
        <v>28</v>
      </c>
      <c r="E17" s="170">
        <v>7977.208073688289</v>
      </c>
      <c r="F17" s="171">
        <f t="shared" si="0"/>
        <v>0.10817685658180698</v>
      </c>
      <c r="G17" s="171">
        <f t="shared" si="1"/>
        <v>0.73212051995970806</v>
      </c>
      <c r="J17" s="147"/>
    </row>
    <row r="18" spans="1:10" s="144" customFormat="1" ht="71.25" x14ac:dyDescent="0.25">
      <c r="A18" s="166" t="s">
        <v>102</v>
      </c>
      <c r="B18" s="167" t="s">
        <v>171</v>
      </c>
      <c r="C18" s="168" t="s">
        <v>170</v>
      </c>
      <c r="D18" s="169">
        <v>17.5</v>
      </c>
      <c r="E18" s="170">
        <v>4985.7550460551802</v>
      </c>
      <c r="F18" s="171">
        <f t="shared" si="0"/>
        <v>6.7610535363629362E-2</v>
      </c>
      <c r="G18" s="171">
        <f>G17+F18</f>
        <v>0.79973105532333744</v>
      </c>
    </row>
    <row r="19" spans="1:10" s="25" customFormat="1" ht="71.25" x14ac:dyDescent="0.25">
      <c r="A19" s="166" t="s">
        <v>174</v>
      </c>
      <c r="B19" s="167" t="s">
        <v>188</v>
      </c>
      <c r="C19" s="168" t="s">
        <v>170</v>
      </c>
      <c r="D19" s="169">
        <v>15</v>
      </c>
      <c r="E19" s="170">
        <v>4273.5043251901552</v>
      </c>
      <c r="F19" s="171">
        <f t="shared" si="0"/>
        <v>5.7951887454539462E-2</v>
      </c>
      <c r="G19" s="171">
        <f t="shared" si="1"/>
        <v>0.85768294277787693</v>
      </c>
    </row>
    <row r="20" spans="1:10" s="25" customFormat="1" ht="14.25" x14ac:dyDescent="0.25">
      <c r="A20" s="166" t="s">
        <v>38</v>
      </c>
      <c r="B20" s="172" t="s">
        <v>49</v>
      </c>
      <c r="C20" s="168" t="s">
        <v>54</v>
      </c>
      <c r="D20" s="169">
        <v>220</v>
      </c>
      <c r="E20" s="173">
        <v>1838.2326098190897</v>
      </c>
      <c r="F20" s="171">
        <f t="shared" si="0"/>
        <v>2.4927797239273904E-2</v>
      </c>
      <c r="G20" s="171">
        <f t="shared" si="1"/>
        <v>0.88261074001715079</v>
      </c>
    </row>
    <row r="21" spans="1:10" s="144" customFormat="1" ht="14.25" x14ac:dyDescent="0.25">
      <c r="A21" s="166" t="s">
        <v>39</v>
      </c>
      <c r="B21" s="167" t="s">
        <v>51</v>
      </c>
      <c r="C21" s="168" t="s">
        <v>50</v>
      </c>
      <c r="D21" s="169">
        <v>35</v>
      </c>
      <c r="E21" s="173">
        <v>886.78588889784226</v>
      </c>
      <c r="F21" s="171">
        <f t="shared" si="0"/>
        <v>1.2025474205503414E-2</v>
      </c>
      <c r="G21" s="171">
        <f t="shared" si="1"/>
        <v>0.89463621422265416</v>
      </c>
    </row>
    <row r="22" spans="1:10" s="25" customFormat="1" ht="14.25" x14ac:dyDescent="0.25">
      <c r="A22" s="166" t="s">
        <v>46</v>
      </c>
      <c r="B22" s="167" t="s">
        <v>56</v>
      </c>
      <c r="C22" s="168" t="s">
        <v>55</v>
      </c>
      <c r="D22" s="169">
        <v>30</v>
      </c>
      <c r="E22" s="173">
        <v>740.96160263632919</v>
      </c>
      <c r="F22" s="171">
        <f t="shared" si="0"/>
        <v>1.0047988755037719E-2</v>
      </c>
      <c r="G22" s="171">
        <f t="shared" si="1"/>
        <v>0.90468420297769192</v>
      </c>
    </row>
    <row r="23" spans="1:10" s="25" customFormat="1" ht="14.25" x14ac:dyDescent="0.25">
      <c r="A23" s="167" t="s">
        <v>65</v>
      </c>
      <c r="B23" s="167" t="s">
        <v>15</v>
      </c>
      <c r="C23" s="168" t="s">
        <v>22</v>
      </c>
      <c r="D23" s="169">
        <v>18</v>
      </c>
      <c r="E23" s="173">
        <v>720.20142658630982</v>
      </c>
      <c r="F23" s="171">
        <f t="shared" si="0"/>
        <v>9.7664653741216106E-3</v>
      </c>
      <c r="G23" s="171">
        <f t="shared" si="1"/>
        <v>0.91445066835181354</v>
      </c>
      <c r="J23" s="147"/>
    </row>
    <row r="24" spans="1:10" s="37" customFormat="1" ht="14.25" x14ac:dyDescent="0.25">
      <c r="A24" s="167" t="s">
        <v>160</v>
      </c>
      <c r="B24" s="167" t="s">
        <v>52</v>
      </c>
      <c r="C24" s="168" t="s">
        <v>50</v>
      </c>
      <c r="D24" s="169">
        <v>30</v>
      </c>
      <c r="E24" s="173">
        <v>655.56513377809358</v>
      </c>
      <c r="F24" s="171">
        <f t="shared" si="0"/>
        <v>8.8899493158083355E-3</v>
      </c>
      <c r="G24" s="171">
        <f t="shared" si="1"/>
        <v>0.92334061766762188</v>
      </c>
    </row>
    <row r="25" spans="1:10" s="38" customFormat="1" ht="14.25" x14ac:dyDescent="0.25">
      <c r="A25" s="166" t="s">
        <v>45</v>
      </c>
      <c r="B25" s="167" t="s">
        <v>92</v>
      </c>
      <c r="C25" s="168" t="s">
        <v>23</v>
      </c>
      <c r="D25" s="169">
        <v>6</v>
      </c>
      <c r="E25" s="173">
        <v>625.74998732327845</v>
      </c>
      <c r="F25" s="171">
        <f t="shared" si="0"/>
        <v>8.4856338219394551E-3</v>
      </c>
      <c r="G25" s="171">
        <f t="shared" si="1"/>
        <v>0.93182625148956133</v>
      </c>
    </row>
    <row r="26" spans="1:10" s="13" customFormat="1" ht="15.6" customHeight="1" x14ac:dyDescent="0.25">
      <c r="A26" s="167" t="s">
        <v>161</v>
      </c>
      <c r="B26" s="167" t="s">
        <v>53</v>
      </c>
      <c r="C26" s="168" t="s">
        <v>50</v>
      </c>
      <c r="D26" s="169">
        <v>30</v>
      </c>
      <c r="E26" s="173">
        <v>505.38513682050666</v>
      </c>
      <c r="F26" s="171">
        <f t="shared" si="0"/>
        <v>6.8533971985428651E-3</v>
      </c>
      <c r="G26" s="171">
        <f t="shared" si="1"/>
        <v>0.93867964868810416</v>
      </c>
    </row>
    <row r="27" spans="1:10" s="13" customFormat="1" ht="15.6" customHeight="1" x14ac:dyDescent="0.25">
      <c r="A27" s="167" t="s">
        <v>44</v>
      </c>
      <c r="B27" s="167" t="s">
        <v>16</v>
      </c>
      <c r="C27" s="168" t="s">
        <v>22</v>
      </c>
      <c r="D27" s="169">
        <v>24</v>
      </c>
      <c r="E27" s="173">
        <v>498.53869578273435</v>
      </c>
      <c r="F27" s="171">
        <f t="shared" si="0"/>
        <v>6.7605543814322341E-3</v>
      </c>
      <c r="G27" s="171">
        <f t="shared" si="1"/>
        <v>0.94544020306953636</v>
      </c>
    </row>
    <row r="28" spans="1:10" s="13" customFormat="1" ht="15.6" customHeight="1" x14ac:dyDescent="0.25">
      <c r="A28" s="167" t="s">
        <v>71</v>
      </c>
      <c r="B28" s="167" t="s">
        <v>17</v>
      </c>
      <c r="C28" s="168" t="s">
        <v>22</v>
      </c>
      <c r="D28" s="169">
        <v>6</v>
      </c>
      <c r="E28" s="173">
        <v>401.14255069700522</v>
      </c>
      <c r="F28" s="171">
        <f t="shared" si="0"/>
        <v>5.4397904347938926E-3</v>
      </c>
      <c r="G28" s="171">
        <f t="shared" si="1"/>
        <v>0.95087999350433028</v>
      </c>
    </row>
    <row r="29" spans="1:10" s="13" customFormat="1" ht="15.6" customHeight="1" x14ac:dyDescent="0.25">
      <c r="A29" s="167" t="s">
        <v>40</v>
      </c>
      <c r="B29" s="172" t="s">
        <v>18</v>
      </c>
      <c r="C29" s="168" t="s">
        <v>22</v>
      </c>
      <c r="D29" s="169">
        <v>30</v>
      </c>
      <c r="E29" s="173">
        <v>325.02190518026754</v>
      </c>
      <c r="F29" s="171">
        <f t="shared" si="0"/>
        <v>4.4075380381014924E-3</v>
      </c>
      <c r="G29" s="171">
        <f t="shared" si="1"/>
        <v>0.95528753154243173</v>
      </c>
    </row>
    <row r="30" spans="1:10" s="38" customFormat="1" ht="14.25" x14ac:dyDescent="0.25">
      <c r="A30" s="167" t="s">
        <v>72</v>
      </c>
      <c r="B30" s="167" t="s">
        <v>12</v>
      </c>
      <c r="C30" s="168" t="s">
        <v>23</v>
      </c>
      <c r="D30" s="169">
        <v>2</v>
      </c>
      <c r="E30" s="173">
        <v>308.58063100353831</v>
      </c>
      <c r="F30" s="171">
        <f t="shared" si="0"/>
        <v>4.1845821690544571E-3</v>
      </c>
      <c r="G30" s="171">
        <f t="shared" si="1"/>
        <v>0.95947211371148622</v>
      </c>
    </row>
    <row r="31" spans="1:10" s="26" customFormat="1" ht="14.25" x14ac:dyDescent="0.25">
      <c r="A31" s="167" t="s">
        <v>74</v>
      </c>
      <c r="B31" s="167" t="s">
        <v>34</v>
      </c>
      <c r="C31" s="168" t="s">
        <v>23</v>
      </c>
      <c r="D31" s="169">
        <v>1</v>
      </c>
      <c r="E31" s="173">
        <v>307.30459181370264</v>
      </c>
      <c r="F31" s="171">
        <f t="shared" si="0"/>
        <v>4.1672781314567768E-3</v>
      </c>
      <c r="G31" s="171">
        <f t="shared" si="1"/>
        <v>0.963639391842943</v>
      </c>
    </row>
    <row r="32" spans="1:10" s="27" customFormat="1" ht="14.25" x14ac:dyDescent="0.25">
      <c r="A32" s="167" t="s">
        <v>62</v>
      </c>
      <c r="B32" s="167" t="s">
        <v>35</v>
      </c>
      <c r="C32" s="168" t="s">
        <v>23</v>
      </c>
      <c r="D32" s="169">
        <v>6</v>
      </c>
      <c r="E32" s="173">
        <v>303.82002325684357</v>
      </c>
      <c r="F32" s="171">
        <f t="shared" si="0"/>
        <v>4.1200247980169562E-3</v>
      </c>
      <c r="G32" s="171">
        <f t="shared" si="1"/>
        <v>0.96775941664095999</v>
      </c>
    </row>
    <row r="33" spans="1:7" s="26" customFormat="1" ht="14.25" x14ac:dyDescent="0.25">
      <c r="A33" s="167" t="s">
        <v>63</v>
      </c>
      <c r="B33" s="167" t="s">
        <v>11</v>
      </c>
      <c r="C33" s="168" t="s">
        <v>23</v>
      </c>
      <c r="D33" s="169">
        <v>6</v>
      </c>
      <c r="E33" s="173">
        <v>287.84499416870813</v>
      </c>
      <c r="F33" s="171">
        <f t="shared" si="0"/>
        <v>3.9033915580921497E-3</v>
      </c>
      <c r="G33" s="171">
        <f t="shared" si="1"/>
        <v>0.97166280819905215</v>
      </c>
    </row>
    <row r="34" spans="1:7" s="27" customFormat="1" ht="14.25" x14ac:dyDescent="0.25">
      <c r="A34" s="167" t="s">
        <v>75</v>
      </c>
      <c r="B34" s="167" t="s">
        <v>33</v>
      </c>
      <c r="C34" s="168" t="s">
        <v>23</v>
      </c>
      <c r="D34" s="169">
        <v>1</v>
      </c>
      <c r="E34" s="173">
        <v>257.48998497973184</v>
      </c>
      <c r="F34" s="171">
        <f t="shared" si="0"/>
        <v>3.491755125239636E-3</v>
      </c>
      <c r="G34" s="171">
        <f t="shared" si="1"/>
        <v>0.97515456332429173</v>
      </c>
    </row>
    <row r="35" spans="1:7" s="22" customFormat="1" ht="15.6" customHeight="1" x14ac:dyDescent="0.25">
      <c r="A35" s="167" t="s">
        <v>69</v>
      </c>
      <c r="B35" s="167" t="s">
        <v>32</v>
      </c>
      <c r="C35" s="168" t="s">
        <v>23</v>
      </c>
      <c r="D35" s="169">
        <v>2</v>
      </c>
      <c r="E35" s="173">
        <v>257.22005361265116</v>
      </c>
      <c r="F35" s="171">
        <f t="shared" si="0"/>
        <v>3.4880946557478182E-3</v>
      </c>
      <c r="G35" s="171">
        <f t="shared" si="1"/>
        <v>0.97864265798003958</v>
      </c>
    </row>
    <row r="36" spans="1:7" s="24" customFormat="1" x14ac:dyDescent="0.25">
      <c r="A36" s="167" t="s">
        <v>73</v>
      </c>
      <c r="B36" s="167" t="s">
        <v>13</v>
      </c>
      <c r="C36" s="168" t="s">
        <v>23</v>
      </c>
      <c r="D36" s="169">
        <v>2</v>
      </c>
      <c r="E36" s="173">
        <v>226.57057384140509</v>
      </c>
      <c r="F36" s="171">
        <f t="shared" si="0"/>
        <v>3.0724649834496854E-3</v>
      </c>
      <c r="G36" s="171">
        <f t="shared" si="1"/>
        <v>0.98171512296348928</v>
      </c>
    </row>
    <row r="37" spans="1:7" s="27" customFormat="1" ht="14.25" x14ac:dyDescent="0.25">
      <c r="A37" s="167" t="s">
        <v>67</v>
      </c>
      <c r="B37" s="167" t="s">
        <v>30</v>
      </c>
      <c r="C37" s="168" t="s">
        <v>23</v>
      </c>
      <c r="D37" s="169">
        <v>4</v>
      </c>
      <c r="E37" s="173">
        <v>204.01903508257794</v>
      </c>
      <c r="F37" s="171">
        <f t="shared" si="0"/>
        <v>2.7666493959060639E-3</v>
      </c>
      <c r="G37" s="171">
        <f t="shared" si="1"/>
        <v>0.98448177235939538</v>
      </c>
    </row>
    <row r="38" spans="1:7" s="22" customFormat="1" ht="15.6" customHeight="1" x14ac:dyDescent="0.25">
      <c r="A38" s="167" t="s">
        <v>68</v>
      </c>
      <c r="B38" s="167" t="s">
        <v>14</v>
      </c>
      <c r="C38" s="168" t="s">
        <v>23</v>
      </c>
      <c r="D38" s="169">
        <v>2</v>
      </c>
      <c r="E38" s="173">
        <v>200.46084888015145</v>
      </c>
      <c r="F38" s="171">
        <f t="shared" si="0"/>
        <v>2.7183977526048396E-3</v>
      </c>
      <c r="G38" s="171">
        <f t="shared" si="1"/>
        <v>0.98720017011200023</v>
      </c>
    </row>
    <row r="39" spans="1:7" s="22" customFormat="1" ht="15.6" customHeight="1" x14ac:dyDescent="0.25">
      <c r="A39" s="167" t="s">
        <v>66</v>
      </c>
      <c r="B39" s="167" t="s">
        <v>29</v>
      </c>
      <c r="C39" s="168" t="s">
        <v>23</v>
      </c>
      <c r="D39" s="169">
        <v>4</v>
      </c>
      <c r="E39" s="173">
        <v>177.07497680489323</v>
      </c>
      <c r="F39" s="171">
        <f t="shared" si="0"/>
        <v>2.4012679866319648E-3</v>
      </c>
      <c r="G39" s="171">
        <f t="shared" si="1"/>
        <v>0.98960143809863221</v>
      </c>
    </row>
    <row r="40" spans="1:7" s="23" customFormat="1" x14ac:dyDescent="0.25">
      <c r="A40" s="167" t="s">
        <v>61</v>
      </c>
      <c r="B40" s="167" t="s">
        <v>10</v>
      </c>
      <c r="C40" s="168" t="s">
        <v>23</v>
      </c>
      <c r="D40" s="169">
        <v>3</v>
      </c>
      <c r="E40" s="173">
        <v>157.94665856495223</v>
      </c>
      <c r="F40" s="171">
        <f t="shared" si="0"/>
        <v>2.1418738076436588E-3</v>
      </c>
      <c r="G40" s="171">
        <f>G39+F40</f>
        <v>0.99174331190627585</v>
      </c>
    </row>
    <row r="41" spans="1:7" s="22" customFormat="1" ht="15.6" customHeight="1" x14ac:dyDescent="0.25">
      <c r="A41" s="167" t="s">
        <v>41</v>
      </c>
      <c r="B41" s="172" t="s">
        <v>19</v>
      </c>
      <c r="C41" s="168" t="s">
        <v>23</v>
      </c>
      <c r="D41" s="169">
        <v>6</v>
      </c>
      <c r="E41" s="173">
        <v>98.721262705943118</v>
      </c>
      <c r="F41" s="171">
        <f t="shared" si="0"/>
        <v>1.3387335241436247E-3</v>
      </c>
      <c r="G41" s="171">
        <f t="shared" si="1"/>
        <v>0.99308204543041945</v>
      </c>
    </row>
    <row r="42" spans="1:7" s="22" customFormat="1" ht="15.6" customHeight="1" x14ac:dyDescent="0.25">
      <c r="A42" s="167" t="s">
        <v>70</v>
      </c>
      <c r="B42" s="167" t="s">
        <v>26</v>
      </c>
      <c r="C42" s="168" t="s">
        <v>23</v>
      </c>
      <c r="D42" s="169">
        <v>4</v>
      </c>
      <c r="E42" s="173">
        <v>96.586350984487225</v>
      </c>
      <c r="F42" s="171">
        <f t="shared" si="0"/>
        <v>1.3097825381628901E-3</v>
      </c>
      <c r="G42" s="171">
        <f t="shared" si="1"/>
        <v>0.99439182796858239</v>
      </c>
    </row>
    <row r="43" spans="1:7" s="22" customFormat="1" ht="15.6" customHeight="1" x14ac:dyDescent="0.25">
      <c r="A43" s="167" t="s">
        <v>64</v>
      </c>
      <c r="B43" s="167" t="s">
        <v>25</v>
      </c>
      <c r="C43" s="168" t="s">
        <v>23</v>
      </c>
      <c r="D43" s="169">
        <v>6</v>
      </c>
      <c r="E43" s="173">
        <v>83.114321845644866</v>
      </c>
      <c r="F43" s="171">
        <f t="shared" si="0"/>
        <v>1.1270918335258406E-3</v>
      </c>
      <c r="G43" s="171">
        <f>G42+F43</f>
        <v>0.99551891980210827</v>
      </c>
    </row>
    <row r="44" spans="1:7" s="22" customFormat="1" ht="15.6" customHeight="1" x14ac:dyDescent="0.25">
      <c r="A44" s="167" t="s">
        <v>60</v>
      </c>
      <c r="B44" s="167" t="s">
        <v>28</v>
      </c>
      <c r="C44" s="168" t="s">
        <v>23</v>
      </c>
      <c r="D44" s="169">
        <v>6</v>
      </c>
      <c r="E44" s="173">
        <v>76.488733744574873</v>
      </c>
      <c r="F44" s="171">
        <f t="shared" si="0"/>
        <v>1.0372439459994229E-3</v>
      </c>
      <c r="G44" s="171">
        <f t="shared" si="1"/>
        <v>0.99655616374810774</v>
      </c>
    </row>
    <row r="45" spans="1:7" s="22" customFormat="1" ht="15.6" customHeight="1" x14ac:dyDescent="0.25">
      <c r="A45" s="167" t="s">
        <v>76</v>
      </c>
      <c r="B45" s="167" t="s">
        <v>31</v>
      </c>
      <c r="C45" s="168" t="s">
        <v>23</v>
      </c>
      <c r="D45" s="169">
        <v>2</v>
      </c>
      <c r="E45" s="173">
        <v>68.70980252961489</v>
      </c>
      <c r="F45" s="171">
        <f t="shared" si="0"/>
        <v>9.3175587064433228E-4</v>
      </c>
      <c r="G45" s="171">
        <f t="shared" si="1"/>
        <v>0.99748791961875205</v>
      </c>
    </row>
    <row r="46" spans="1:7" s="22" customFormat="1" ht="15.6" customHeight="1" x14ac:dyDescent="0.25">
      <c r="A46" s="167" t="s">
        <v>59</v>
      </c>
      <c r="B46" s="167" t="s">
        <v>27</v>
      </c>
      <c r="C46" s="168" t="s">
        <v>23</v>
      </c>
      <c r="D46" s="169">
        <v>6</v>
      </c>
      <c r="E46" s="173">
        <v>67.139292757509409</v>
      </c>
      <c r="F46" s="171">
        <f t="shared" si="0"/>
        <v>9.1045859360103329E-4</v>
      </c>
      <c r="G46" s="171">
        <f t="shared" si="1"/>
        <v>0.99839837821235311</v>
      </c>
    </row>
    <row r="47" spans="1:7" s="22" customFormat="1" ht="15.6" customHeight="1" x14ac:dyDescent="0.25">
      <c r="A47" s="167" t="s">
        <v>42</v>
      </c>
      <c r="B47" s="167" t="s">
        <v>36</v>
      </c>
      <c r="C47" s="168" t="s">
        <v>23</v>
      </c>
      <c r="D47" s="169">
        <v>2</v>
      </c>
      <c r="E47" s="173">
        <v>48.685802935269983</v>
      </c>
      <c r="F47" s="171">
        <f t="shared" si="0"/>
        <v>6.6021558834226978E-4</v>
      </c>
      <c r="G47" s="171">
        <f t="shared" si="1"/>
        <v>0.99905859380069539</v>
      </c>
    </row>
    <row r="48" spans="1:7" s="22" customFormat="1" ht="15.6" customHeight="1" x14ac:dyDescent="0.25">
      <c r="A48" s="167" t="s">
        <v>47</v>
      </c>
      <c r="B48" s="167" t="s">
        <v>21</v>
      </c>
      <c r="C48" s="168" t="s">
        <v>23</v>
      </c>
      <c r="D48" s="169">
        <v>6</v>
      </c>
      <c r="E48" s="173">
        <v>27.017675923252142</v>
      </c>
      <c r="F48" s="171">
        <f t="shared" si="0"/>
        <v>3.6637971913550354E-4</v>
      </c>
      <c r="G48" s="171">
        <f t="shared" si="1"/>
        <v>0.99942497351983095</v>
      </c>
    </row>
    <row r="49" spans="1:7" s="22" customFormat="1" ht="15.6" customHeight="1" x14ac:dyDescent="0.25">
      <c r="A49" s="167" t="s">
        <v>48</v>
      </c>
      <c r="B49" s="167" t="s">
        <v>24</v>
      </c>
      <c r="C49" s="168" t="s">
        <v>23</v>
      </c>
      <c r="D49" s="169">
        <v>6</v>
      </c>
      <c r="E49" s="173">
        <v>22.37976425250314</v>
      </c>
      <c r="F49" s="171">
        <f t="shared" si="0"/>
        <v>3.0348619786701113E-4</v>
      </c>
      <c r="G49" s="171">
        <f t="shared" si="1"/>
        <v>0.99972845971769797</v>
      </c>
    </row>
    <row r="50" spans="1:7" s="22" customFormat="1" ht="15.6" customHeight="1" x14ac:dyDescent="0.25">
      <c r="A50" s="167" t="s">
        <v>43</v>
      </c>
      <c r="B50" s="172" t="s">
        <v>20</v>
      </c>
      <c r="C50" s="168" t="s">
        <v>23</v>
      </c>
      <c r="D50" s="169">
        <v>6</v>
      </c>
      <c r="E50" s="173">
        <v>20.023999594344911</v>
      </c>
      <c r="F50" s="171">
        <f t="shared" si="0"/>
        <v>2.7154028230206255E-4</v>
      </c>
      <c r="G50" s="171">
        <f t="shared" si="1"/>
        <v>1</v>
      </c>
    </row>
    <row r="51" spans="1:7" s="13" customFormat="1" ht="22.15" customHeight="1" x14ac:dyDescent="0.25">
      <c r="A51" s="174"/>
      <c r="B51" s="175" t="s">
        <v>5</v>
      </c>
      <c r="C51" s="176"/>
      <c r="D51" s="177"/>
      <c r="E51" s="178">
        <f>SUM(E14:E50)</f>
        <v>73742.280241390225</v>
      </c>
      <c r="F51" s="176"/>
      <c r="G51" s="176"/>
    </row>
    <row r="52" spans="1:7" s="13" customFormat="1" ht="15.6" customHeight="1" x14ac:dyDescent="0.25">
      <c r="A52" s="14"/>
      <c r="B52" s="62"/>
      <c r="C52" s="63"/>
      <c r="D52" s="63"/>
      <c r="E52" s="65"/>
      <c r="F52" s="41"/>
      <c r="G52" s="41"/>
    </row>
    <row r="53" spans="1:7" s="13" customFormat="1" ht="15.6" customHeight="1" x14ac:dyDescent="0.25">
      <c r="A53" s="14"/>
      <c r="B53" s="133" t="s">
        <v>186</v>
      </c>
      <c r="C53" s="63"/>
      <c r="D53" s="63"/>
      <c r="E53" s="65"/>
      <c r="F53" s="41"/>
      <c r="G53" s="41"/>
    </row>
    <row r="54" spans="1:7" s="13" customFormat="1" ht="15.6" customHeight="1" x14ac:dyDescent="0.25">
      <c r="A54" s="14"/>
      <c r="B54" s="62"/>
      <c r="C54" s="63"/>
      <c r="D54" s="63"/>
      <c r="E54" s="65"/>
      <c r="F54" s="41"/>
      <c r="G54" s="41"/>
    </row>
    <row r="55" spans="1:7" s="13" customFormat="1" ht="15.6" customHeight="1" x14ac:dyDescent="0.25">
      <c r="A55" s="14"/>
      <c r="B55" s="62"/>
      <c r="C55" s="63"/>
      <c r="D55" s="63"/>
      <c r="E55" s="65"/>
      <c r="F55" s="41"/>
      <c r="G55" s="41"/>
    </row>
    <row r="56" spans="1:7" s="13" customFormat="1" ht="15.6" customHeight="1" x14ac:dyDescent="0.25">
      <c r="A56" s="14"/>
      <c r="B56" s="62"/>
      <c r="C56" s="17" t="s">
        <v>179</v>
      </c>
      <c r="D56" s="63"/>
      <c r="E56" s="65"/>
      <c r="F56" s="41"/>
      <c r="G56" s="41"/>
    </row>
    <row r="57" spans="1:7" s="13" customFormat="1" ht="15.6" customHeight="1" x14ac:dyDescent="0.25">
      <c r="A57" s="14"/>
      <c r="B57" s="62"/>
      <c r="C57" s="63" t="s">
        <v>191</v>
      </c>
      <c r="D57" s="63"/>
      <c r="E57" s="65"/>
      <c r="F57" s="41"/>
      <c r="G57" s="41"/>
    </row>
    <row r="58" spans="1:7" s="13" customFormat="1" ht="15.6" customHeight="1" x14ac:dyDescent="0.25">
      <c r="A58" s="14"/>
      <c r="B58" s="62"/>
      <c r="C58" s="63" t="s">
        <v>180</v>
      </c>
      <c r="D58" s="63"/>
      <c r="E58" s="65"/>
      <c r="F58" s="41"/>
      <c r="G58" s="41"/>
    </row>
    <row r="59" spans="1:7" s="13" customFormat="1" ht="15.6" customHeight="1" x14ac:dyDescent="0.25">
      <c r="A59" s="14"/>
      <c r="B59" s="62"/>
      <c r="C59" s="63"/>
      <c r="D59" s="63"/>
      <c r="E59" s="65"/>
      <c r="F59" s="41"/>
      <c r="G59" s="41"/>
    </row>
    <row r="60" spans="1:7" s="13" customFormat="1" ht="15.6" customHeight="1" x14ac:dyDescent="0.25">
      <c r="A60" s="14"/>
      <c r="B60" s="62"/>
      <c r="C60" s="63"/>
      <c r="D60" s="63"/>
      <c r="E60" s="65"/>
      <c r="F60" s="41"/>
      <c r="G60" s="41"/>
    </row>
    <row r="61" spans="1:7" s="13" customFormat="1" ht="15.6" customHeight="1" x14ac:dyDescent="0.25">
      <c r="A61" s="14"/>
      <c r="B61" s="62"/>
      <c r="C61" s="63"/>
      <c r="D61" s="63"/>
      <c r="E61" s="65"/>
      <c r="F61" s="41"/>
      <c r="G61" s="41"/>
    </row>
    <row r="62" spans="1:7" s="13" customFormat="1" ht="15.6" customHeight="1" x14ac:dyDescent="0.25">
      <c r="A62" s="14"/>
      <c r="B62" s="62"/>
      <c r="C62" s="63"/>
      <c r="D62" s="63"/>
      <c r="E62" s="65"/>
      <c r="F62" s="41"/>
      <c r="G62" s="41"/>
    </row>
    <row r="63" spans="1:7" s="13" customFormat="1" ht="15.6" customHeight="1" x14ac:dyDescent="0.25">
      <c r="A63" s="14"/>
      <c r="B63" s="15"/>
      <c r="C63" s="16"/>
      <c r="D63" s="16"/>
      <c r="F63" s="41"/>
      <c r="G63" s="41"/>
    </row>
    <row r="64" spans="1:7" s="13" customFormat="1" ht="15.6" customHeight="1" x14ac:dyDescent="0.25">
      <c r="A64" s="14"/>
      <c r="B64" s="15"/>
      <c r="C64" s="16"/>
      <c r="D64" s="16"/>
      <c r="F64" s="41"/>
      <c r="G64" s="41"/>
    </row>
    <row r="65" spans="1:7" s="13" customFormat="1" ht="15.6" customHeight="1" x14ac:dyDescent="0.25">
      <c r="A65" s="14"/>
      <c r="B65" s="15"/>
      <c r="C65" s="16"/>
      <c r="D65" s="16"/>
      <c r="F65" s="41"/>
      <c r="G65" s="41"/>
    </row>
    <row r="66" spans="1:7" s="13" customFormat="1" ht="15.6" customHeight="1" x14ac:dyDescent="0.25">
      <c r="A66" s="14"/>
      <c r="B66" s="15"/>
      <c r="C66" s="16"/>
      <c r="D66" s="16"/>
      <c r="F66" s="41"/>
      <c r="G66" s="41"/>
    </row>
    <row r="67" spans="1:7" s="13" customFormat="1" ht="15.6" customHeight="1" x14ac:dyDescent="0.25">
      <c r="A67" s="14"/>
      <c r="B67" s="15"/>
      <c r="C67" s="16"/>
      <c r="D67" s="16"/>
      <c r="F67" s="41"/>
      <c r="G67" s="41"/>
    </row>
    <row r="68" spans="1:7" s="13" customFormat="1" ht="15.6" customHeight="1" x14ac:dyDescent="0.25">
      <c r="A68" s="14"/>
      <c r="B68" s="15"/>
      <c r="C68" s="16"/>
      <c r="D68" s="16"/>
      <c r="F68" s="41"/>
      <c r="G68" s="41"/>
    </row>
    <row r="69" spans="1:7" s="13" customFormat="1" ht="15.6" customHeight="1" x14ac:dyDescent="0.25">
      <c r="A69" s="14"/>
      <c r="B69" s="15"/>
      <c r="C69" s="16"/>
      <c r="D69" s="16"/>
      <c r="F69" s="41"/>
      <c r="G69" s="41"/>
    </row>
    <row r="70" spans="1:7" s="13" customFormat="1" ht="15.6" customHeight="1" x14ac:dyDescent="0.25">
      <c r="A70" s="14"/>
      <c r="B70" s="15"/>
      <c r="C70" s="16"/>
      <c r="D70" s="16"/>
      <c r="F70" s="41"/>
      <c r="G70" s="41"/>
    </row>
    <row r="71" spans="1:7" s="13" customFormat="1" ht="15.6" customHeight="1" x14ac:dyDescent="0.25">
      <c r="A71" s="14"/>
      <c r="B71" s="15"/>
      <c r="C71" s="16"/>
      <c r="D71" s="16"/>
      <c r="F71" s="41"/>
      <c r="G71" s="41"/>
    </row>
    <row r="72" spans="1:7" s="13" customFormat="1" ht="15.6" customHeight="1" x14ac:dyDescent="0.25">
      <c r="A72" s="14"/>
      <c r="B72" s="15"/>
      <c r="C72" s="16"/>
      <c r="D72" s="16"/>
      <c r="F72" s="41"/>
      <c r="G72" s="41"/>
    </row>
    <row r="73" spans="1:7" s="13" customFormat="1" ht="15.6" customHeight="1" x14ac:dyDescent="0.25">
      <c r="A73" s="14"/>
      <c r="B73" s="15"/>
      <c r="C73" s="16"/>
      <c r="D73" s="16"/>
      <c r="F73" s="41"/>
      <c r="G73" s="41"/>
    </row>
    <row r="74" spans="1:7" s="13" customFormat="1" ht="15.6" customHeight="1" x14ac:dyDescent="0.25">
      <c r="A74" s="14"/>
      <c r="B74" s="15"/>
      <c r="C74" s="16"/>
      <c r="D74" s="16"/>
      <c r="F74" s="41"/>
      <c r="G74" s="41"/>
    </row>
    <row r="75" spans="1:7" s="13" customFormat="1" ht="15.6" customHeight="1" x14ac:dyDescent="0.25">
      <c r="A75" s="14"/>
      <c r="B75" s="15"/>
      <c r="C75" s="16"/>
      <c r="D75" s="16"/>
      <c r="F75" s="41"/>
      <c r="G75" s="41"/>
    </row>
    <row r="76" spans="1:7" s="13" customFormat="1" x14ac:dyDescent="0.25">
      <c r="A76" s="14"/>
      <c r="B76" s="15"/>
      <c r="C76" s="16"/>
      <c r="D76" s="16"/>
      <c r="F76" s="41"/>
      <c r="G76" s="41"/>
    </row>
    <row r="77" spans="1:7" s="13" customFormat="1" x14ac:dyDescent="0.25">
      <c r="A77" s="14"/>
      <c r="B77" s="15"/>
      <c r="C77" s="16"/>
      <c r="D77" s="16"/>
      <c r="F77" s="41"/>
      <c r="G77" s="41"/>
    </row>
    <row r="78" spans="1:7" s="13" customFormat="1" x14ac:dyDescent="0.25">
      <c r="A78" s="14"/>
      <c r="B78" s="15"/>
      <c r="C78" s="16"/>
      <c r="D78" s="16"/>
      <c r="F78" s="41"/>
      <c r="G78" s="41"/>
    </row>
    <row r="79" spans="1:7" s="13" customFormat="1" x14ac:dyDescent="0.25">
      <c r="A79" s="14"/>
      <c r="B79" s="15"/>
      <c r="C79" s="16"/>
      <c r="D79" s="16"/>
      <c r="F79" s="41"/>
      <c r="G79" s="41"/>
    </row>
    <row r="80" spans="1:7" s="13" customFormat="1" x14ac:dyDescent="0.25">
      <c r="A80" s="14"/>
      <c r="B80" s="15"/>
      <c r="C80" s="16"/>
      <c r="D80" s="16"/>
      <c r="F80" s="41"/>
      <c r="G80" s="41"/>
    </row>
    <row r="81" spans="1:7" s="13" customFormat="1" x14ac:dyDescent="0.25">
      <c r="A81" s="14"/>
      <c r="B81" s="15"/>
      <c r="C81" s="16"/>
      <c r="D81" s="16"/>
      <c r="F81" s="41"/>
      <c r="G81" s="41"/>
    </row>
    <row r="82" spans="1:7" s="13" customFormat="1" x14ac:dyDescent="0.25">
      <c r="A82" s="14"/>
      <c r="B82" s="15"/>
      <c r="C82" s="16"/>
      <c r="D82" s="16"/>
      <c r="F82" s="41"/>
      <c r="G82" s="41"/>
    </row>
    <row r="83" spans="1:7" s="13" customFormat="1" x14ac:dyDescent="0.25">
      <c r="A83" s="14"/>
      <c r="B83" s="15"/>
      <c r="C83" s="16"/>
      <c r="D83" s="16"/>
      <c r="F83" s="41"/>
      <c r="G83" s="41"/>
    </row>
    <row r="84" spans="1:7" s="13" customFormat="1" x14ac:dyDescent="0.25">
      <c r="A84" s="14"/>
      <c r="B84" s="15"/>
      <c r="C84" s="16"/>
      <c r="D84" s="16"/>
      <c r="F84" s="41"/>
      <c r="G84" s="41"/>
    </row>
    <row r="85" spans="1:7" s="13" customFormat="1" x14ac:dyDescent="0.25">
      <c r="A85" s="14"/>
      <c r="B85" s="15"/>
      <c r="C85" s="16"/>
      <c r="D85" s="16"/>
      <c r="F85" s="41"/>
      <c r="G85" s="41"/>
    </row>
    <row r="86" spans="1:7" s="13" customFormat="1" x14ac:dyDescent="0.25">
      <c r="A86" s="14"/>
      <c r="B86" s="15"/>
      <c r="C86" s="16"/>
      <c r="D86" s="16"/>
      <c r="F86" s="41"/>
      <c r="G86" s="41"/>
    </row>
    <row r="87" spans="1:7" s="13" customFormat="1" x14ac:dyDescent="0.25">
      <c r="A87" s="14"/>
      <c r="B87" s="15"/>
      <c r="C87" s="16"/>
      <c r="D87" s="16"/>
      <c r="F87" s="41"/>
      <c r="G87" s="41"/>
    </row>
    <row r="88" spans="1:7" s="13" customFormat="1" x14ac:dyDescent="0.25">
      <c r="A88" s="14"/>
      <c r="B88" s="15"/>
      <c r="C88" s="16"/>
      <c r="D88" s="16"/>
      <c r="F88" s="41"/>
      <c r="G88" s="41"/>
    </row>
    <row r="89" spans="1:7" s="13" customFormat="1" x14ac:dyDescent="0.25">
      <c r="A89" s="14"/>
      <c r="B89" s="15"/>
      <c r="C89" s="16"/>
      <c r="D89" s="16"/>
      <c r="F89" s="41"/>
      <c r="G89" s="41"/>
    </row>
    <row r="90" spans="1:7" s="13" customFormat="1" x14ac:dyDescent="0.25">
      <c r="A90" s="14"/>
      <c r="B90" s="15"/>
      <c r="C90" s="16"/>
      <c r="D90" s="16"/>
      <c r="F90" s="41"/>
      <c r="G90" s="41"/>
    </row>
    <row r="91" spans="1:7" s="13" customFormat="1" x14ac:dyDescent="0.25">
      <c r="A91" s="14"/>
      <c r="B91" s="15"/>
      <c r="C91" s="16"/>
      <c r="D91" s="16"/>
      <c r="F91" s="41"/>
      <c r="G91" s="41"/>
    </row>
    <row r="92" spans="1:7" s="13" customFormat="1" x14ac:dyDescent="0.25">
      <c r="A92" s="14"/>
      <c r="B92" s="15"/>
      <c r="C92" s="16"/>
      <c r="D92" s="16"/>
      <c r="F92" s="41"/>
      <c r="G92" s="41"/>
    </row>
    <row r="93" spans="1:7" s="13" customFormat="1" x14ac:dyDescent="0.25">
      <c r="A93" s="14"/>
      <c r="B93" s="15"/>
      <c r="C93" s="16"/>
      <c r="D93" s="16"/>
      <c r="F93" s="41"/>
      <c r="G93" s="41"/>
    </row>
    <row r="94" spans="1:7" s="13" customFormat="1" x14ac:dyDescent="0.25">
      <c r="A94" s="14"/>
      <c r="B94" s="15"/>
      <c r="C94" s="16"/>
      <c r="D94" s="16"/>
      <c r="F94" s="41"/>
      <c r="G94" s="41"/>
    </row>
    <row r="95" spans="1:7" s="13" customFormat="1" x14ac:dyDescent="0.25">
      <c r="A95" s="14"/>
      <c r="B95" s="15"/>
      <c r="C95" s="16"/>
      <c r="D95" s="16"/>
      <c r="F95" s="41"/>
      <c r="G95" s="41"/>
    </row>
    <row r="96" spans="1:7" s="13" customFormat="1" x14ac:dyDescent="0.25">
      <c r="A96" s="14"/>
      <c r="B96" s="15"/>
      <c r="C96" s="16"/>
      <c r="D96" s="16"/>
      <c r="F96" s="41"/>
      <c r="G96" s="41"/>
    </row>
    <row r="97" spans="1:7" s="13" customFormat="1" x14ac:dyDescent="0.25">
      <c r="A97" s="14"/>
      <c r="B97" s="15"/>
      <c r="C97" s="16"/>
      <c r="D97" s="16"/>
      <c r="F97" s="41"/>
      <c r="G97" s="41"/>
    </row>
    <row r="98" spans="1:7" s="13" customFormat="1" x14ac:dyDescent="0.25">
      <c r="A98" s="14"/>
      <c r="B98" s="15"/>
      <c r="C98" s="16"/>
      <c r="D98" s="16"/>
      <c r="F98" s="41"/>
      <c r="G98" s="41"/>
    </row>
    <row r="99" spans="1:7" s="13" customFormat="1" x14ac:dyDescent="0.25">
      <c r="A99" s="14"/>
      <c r="B99" s="15"/>
      <c r="C99" s="16"/>
      <c r="D99" s="16"/>
      <c r="F99" s="41"/>
      <c r="G99" s="41"/>
    </row>
    <row r="100" spans="1:7" s="13" customFormat="1" x14ac:dyDescent="0.25">
      <c r="A100" s="14"/>
      <c r="B100" s="15"/>
      <c r="C100" s="16"/>
      <c r="D100" s="16"/>
      <c r="F100" s="41"/>
      <c r="G100" s="41"/>
    </row>
    <row r="101" spans="1:7" s="13" customFormat="1" x14ac:dyDescent="0.25">
      <c r="A101" s="14"/>
      <c r="B101" s="15"/>
      <c r="C101" s="16"/>
      <c r="D101" s="16"/>
      <c r="F101" s="41"/>
      <c r="G101" s="41"/>
    </row>
    <row r="102" spans="1:7" s="13" customFormat="1" x14ac:dyDescent="0.25">
      <c r="A102" s="14"/>
      <c r="B102" s="15"/>
      <c r="C102" s="16"/>
      <c r="D102" s="16"/>
      <c r="F102" s="41"/>
      <c r="G102" s="41"/>
    </row>
    <row r="103" spans="1:7" s="13" customFormat="1" x14ac:dyDescent="0.25">
      <c r="A103" s="14"/>
      <c r="B103" s="15"/>
      <c r="C103" s="16"/>
      <c r="D103" s="16"/>
      <c r="F103" s="41"/>
      <c r="G103" s="41"/>
    </row>
    <row r="104" spans="1:7" s="13" customFormat="1" x14ac:dyDescent="0.25">
      <c r="A104" s="14"/>
      <c r="B104" s="15"/>
      <c r="C104" s="16"/>
      <c r="D104" s="16"/>
      <c r="F104" s="41"/>
      <c r="G104" s="41"/>
    </row>
    <row r="105" spans="1:7" s="13" customFormat="1" x14ac:dyDescent="0.25">
      <c r="A105" s="14"/>
      <c r="B105" s="15"/>
      <c r="C105" s="16"/>
      <c r="D105" s="16"/>
      <c r="F105" s="41"/>
      <c r="G105" s="41"/>
    </row>
    <row r="106" spans="1:7" s="13" customFormat="1" x14ac:dyDescent="0.25">
      <c r="A106" s="14"/>
      <c r="B106" s="15"/>
      <c r="C106" s="16"/>
      <c r="D106" s="16"/>
      <c r="F106" s="41"/>
      <c r="G106" s="41"/>
    </row>
    <row r="107" spans="1:7" s="13" customFormat="1" x14ac:dyDescent="0.25">
      <c r="A107" s="14"/>
      <c r="B107" s="15"/>
      <c r="C107" s="16"/>
      <c r="D107" s="16"/>
      <c r="F107" s="41"/>
      <c r="G107" s="41"/>
    </row>
    <row r="108" spans="1:7" s="13" customFormat="1" x14ac:dyDescent="0.25">
      <c r="A108" s="14"/>
      <c r="B108" s="15"/>
      <c r="C108" s="16"/>
      <c r="D108" s="16"/>
      <c r="F108" s="41"/>
      <c r="G108" s="41"/>
    </row>
    <row r="109" spans="1:7" s="13" customFormat="1" x14ac:dyDescent="0.25">
      <c r="A109" s="14"/>
      <c r="B109" s="15"/>
      <c r="C109" s="16"/>
      <c r="D109" s="16"/>
      <c r="F109" s="41"/>
      <c r="G109" s="41"/>
    </row>
    <row r="110" spans="1:7" s="13" customFormat="1" x14ac:dyDescent="0.25">
      <c r="A110" s="14"/>
      <c r="B110" s="15"/>
      <c r="C110" s="16"/>
      <c r="D110" s="16"/>
      <c r="F110" s="41"/>
      <c r="G110" s="41"/>
    </row>
    <row r="111" spans="1:7" s="13" customFormat="1" x14ac:dyDescent="0.25">
      <c r="A111" s="14"/>
      <c r="B111" s="15"/>
      <c r="C111" s="16"/>
      <c r="D111" s="16"/>
      <c r="F111" s="41"/>
      <c r="G111" s="41"/>
    </row>
    <row r="112" spans="1:7" s="13" customFormat="1" x14ac:dyDescent="0.25">
      <c r="A112" s="14"/>
      <c r="B112" s="15"/>
      <c r="C112" s="16"/>
      <c r="D112" s="16"/>
      <c r="F112" s="41"/>
      <c r="G112" s="41"/>
    </row>
    <row r="113" spans="1:7" s="13" customFormat="1" x14ac:dyDescent="0.25">
      <c r="A113" s="14"/>
      <c r="B113" s="15"/>
      <c r="C113" s="16"/>
      <c r="D113" s="16"/>
      <c r="F113" s="41"/>
      <c r="G113" s="41"/>
    </row>
    <row r="114" spans="1:7" s="13" customFormat="1" x14ac:dyDescent="0.25">
      <c r="A114" s="14"/>
      <c r="B114" s="15"/>
      <c r="C114" s="16"/>
      <c r="D114" s="16"/>
      <c r="F114" s="41"/>
      <c r="G114" s="41"/>
    </row>
    <row r="115" spans="1:7" s="13" customFormat="1" x14ac:dyDescent="0.25">
      <c r="A115" s="14"/>
      <c r="B115" s="15"/>
      <c r="C115" s="16"/>
      <c r="D115" s="16"/>
      <c r="F115" s="41"/>
      <c r="G115" s="41"/>
    </row>
    <row r="116" spans="1:7" s="13" customFormat="1" x14ac:dyDescent="0.25">
      <c r="A116" s="14"/>
      <c r="B116" s="15"/>
      <c r="C116" s="16"/>
      <c r="D116" s="16"/>
      <c r="F116" s="41"/>
      <c r="G116" s="41"/>
    </row>
    <row r="117" spans="1:7" s="13" customFormat="1" x14ac:dyDescent="0.25">
      <c r="A117" s="14"/>
      <c r="B117" s="15"/>
      <c r="C117" s="16"/>
      <c r="D117" s="16"/>
      <c r="F117" s="41"/>
      <c r="G117" s="41"/>
    </row>
    <row r="118" spans="1:7" s="13" customFormat="1" x14ac:dyDescent="0.25">
      <c r="A118" s="14"/>
      <c r="B118" s="15"/>
      <c r="C118" s="16"/>
      <c r="D118" s="16"/>
      <c r="F118" s="41"/>
      <c r="G118" s="41"/>
    </row>
    <row r="119" spans="1:7" s="13" customFormat="1" x14ac:dyDescent="0.25">
      <c r="A119" s="14"/>
      <c r="B119" s="15"/>
      <c r="C119" s="16"/>
      <c r="D119" s="16"/>
      <c r="F119" s="41"/>
      <c r="G119" s="41"/>
    </row>
    <row r="120" spans="1:7" s="13" customFormat="1" x14ac:dyDescent="0.25">
      <c r="A120" s="14"/>
      <c r="B120" s="15"/>
      <c r="C120" s="16"/>
      <c r="D120" s="16"/>
      <c r="F120" s="41"/>
      <c r="G120" s="41"/>
    </row>
    <row r="121" spans="1:7" s="13" customFormat="1" x14ac:dyDescent="0.25">
      <c r="A121" s="14"/>
      <c r="B121" s="15"/>
      <c r="C121" s="16"/>
      <c r="D121" s="16"/>
      <c r="F121" s="41"/>
      <c r="G121" s="41"/>
    </row>
    <row r="122" spans="1:7" s="13" customFormat="1" x14ac:dyDescent="0.25">
      <c r="A122" s="14"/>
      <c r="B122" s="15"/>
      <c r="C122" s="16"/>
      <c r="D122" s="16"/>
      <c r="F122" s="41"/>
      <c r="G122" s="41"/>
    </row>
    <row r="123" spans="1:7" s="13" customFormat="1" x14ac:dyDescent="0.25">
      <c r="A123" s="14"/>
      <c r="B123" s="15"/>
      <c r="C123" s="16"/>
      <c r="D123" s="16"/>
      <c r="F123" s="41"/>
      <c r="G123" s="41"/>
    </row>
    <row r="124" spans="1:7" s="13" customFormat="1" x14ac:dyDescent="0.25">
      <c r="A124" s="14"/>
      <c r="B124" s="15"/>
      <c r="C124" s="16"/>
      <c r="D124" s="16"/>
      <c r="F124" s="41"/>
      <c r="G124" s="41"/>
    </row>
    <row r="125" spans="1:7" s="13" customFormat="1" x14ac:dyDescent="0.25">
      <c r="A125" s="14"/>
      <c r="B125" s="15"/>
      <c r="C125" s="16"/>
      <c r="D125" s="16"/>
      <c r="F125" s="41"/>
      <c r="G125" s="41"/>
    </row>
    <row r="126" spans="1:7" s="13" customFormat="1" x14ac:dyDescent="0.25">
      <c r="A126" s="14"/>
      <c r="B126" s="15"/>
      <c r="C126" s="16"/>
      <c r="D126" s="16"/>
      <c r="F126" s="41"/>
      <c r="G126" s="41"/>
    </row>
    <row r="127" spans="1:7" s="13" customFormat="1" x14ac:dyDescent="0.25">
      <c r="A127" s="14"/>
      <c r="B127" s="15"/>
      <c r="C127" s="16"/>
      <c r="D127" s="16"/>
      <c r="F127" s="41"/>
      <c r="G127" s="41"/>
    </row>
    <row r="128" spans="1:7" s="13" customFormat="1" x14ac:dyDescent="0.25">
      <c r="A128" s="14"/>
      <c r="B128" s="15"/>
      <c r="C128" s="16"/>
      <c r="D128" s="16"/>
      <c r="F128" s="41"/>
      <c r="G128" s="41"/>
    </row>
    <row r="129" spans="1:7" s="13" customFormat="1" x14ac:dyDescent="0.25">
      <c r="A129" s="14"/>
      <c r="B129" s="15"/>
      <c r="C129" s="16"/>
      <c r="D129" s="16"/>
      <c r="F129" s="41"/>
      <c r="G129" s="41"/>
    </row>
    <row r="130" spans="1:7" s="13" customFormat="1" x14ac:dyDescent="0.25">
      <c r="A130" s="14"/>
      <c r="B130" s="15"/>
      <c r="C130" s="16"/>
      <c r="D130" s="16"/>
      <c r="F130" s="41"/>
      <c r="G130" s="41"/>
    </row>
    <row r="131" spans="1:7" s="13" customFormat="1" x14ac:dyDescent="0.25">
      <c r="A131" s="14"/>
      <c r="B131" s="15"/>
      <c r="C131" s="16"/>
      <c r="D131" s="16"/>
      <c r="F131" s="41"/>
      <c r="G131" s="41"/>
    </row>
    <row r="132" spans="1:7" s="13" customFormat="1" x14ac:dyDescent="0.25">
      <c r="A132" s="14"/>
      <c r="B132" s="15"/>
      <c r="C132" s="16"/>
      <c r="D132" s="16"/>
      <c r="F132" s="41"/>
      <c r="G132" s="41"/>
    </row>
    <row r="133" spans="1:7" s="13" customFormat="1" x14ac:dyDescent="0.25">
      <c r="A133" s="14"/>
      <c r="B133" s="15"/>
      <c r="C133" s="16"/>
      <c r="D133" s="16"/>
      <c r="F133" s="41"/>
      <c r="G133" s="41"/>
    </row>
    <row r="134" spans="1:7" s="13" customFormat="1" x14ac:dyDescent="0.25">
      <c r="A134" s="14"/>
      <c r="B134" s="15"/>
      <c r="C134" s="16"/>
      <c r="D134" s="16"/>
      <c r="F134" s="41"/>
      <c r="G134" s="41"/>
    </row>
    <row r="135" spans="1:7" s="13" customFormat="1" x14ac:dyDescent="0.25">
      <c r="A135" s="14"/>
      <c r="B135" s="15"/>
      <c r="C135" s="16"/>
      <c r="D135" s="16"/>
      <c r="F135" s="41"/>
      <c r="G135" s="41"/>
    </row>
    <row r="136" spans="1:7" s="13" customFormat="1" x14ac:dyDescent="0.25">
      <c r="A136" s="14"/>
      <c r="B136" s="15"/>
      <c r="C136" s="16"/>
      <c r="D136" s="16"/>
      <c r="F136" s="41"/>
      <c r="G136" s="41"/>
    </row>
    <row r="137" spans="1:7" s="13" customFormat="1" x14ac:dyDescent="0.25">
      <c r="A137" s="14"/>
      <c r="B137" s="15"/>
      <c r="C137" s="16"/>
      <c r="D137" s="16"/>
      <c r="F137" s="41"/>
      <c r="G137" s="41"/>
    </row>
    <row r="138" spans="1:7" s="13" customFormat="1" x14ac:dyDescent="0.25">
      <c r="A138" s="14"/>
      <c r="B138" s="15"/>
      <c r="C138" s="16"/>
      <c r="D138" s="16"/>
      <c r="F138" s="41"/>
      <c r="G138" s="41"/>
    </row>
    <row r="139" spans="1:7" s="13" customFormat="1" x14ac:dyDescent="0.25">
      <c r="A139" s="14"/>
      <c r="B139" s="15"/>
      <c r="C139" s="16"/>
      <c r="D139" s="16"/>
      <c r="F139" s="41"/>
      <c r="G139" s="41"/>
    </row>
    <row r="140" spans="1:7" s="13" customFormat="1" x14ac:dyDescent="0.25">
      <c r="A140" s="14"/>
      <c r="B140" s="15"/>
      <c r="C140" s="16"/>
      <c r="D140" s="16"/>
      <c r="F140" s="41"/>
      <c r="G140" s="41"/>
    </row>
    <row r="141" spans="1:7" s="13" customFormat="1" x14ac:dyDescent="0.25">
      <c r="A141" s="14"/>
      <c r="B141" s="15"/>
      <c r="C141" s="16"/>
      <c r="D141" s="16"/>
      <c r="F141" s="41"/>
      <c r="G141" s="41"/>
    </row>
    <row r="142" spans="1:7" s="13" customFormat="1" x14ac:dyDescent="0.25">
      <c r="A142" s="14"/>
      <c r="B142" s="15"/>
      <c r="C142" s="16"/>
      <c r="D142" s="16"/>
      <c r="F142" s="41"/>
      <c r="G142" s="41"/>
    </row>
    <row r="143" spans="1:7" s="13" customFormat="1" x14ac:dyDescent="0.25">
      <c r="A143" s="14"/>
      <c r="B143" s="15"/>
      <c r="C143" s="16"/>
      <c r="D143" s="16"/>
      <c r="F143" s="41"/>
      <c r="G143" s="41"/>
    </row>
    <row r="144" spans="1:7" s="13" customFormat="1" x14ac:dyDescent="0.25">
      <c r="A144" s="14"/>
      <c r="B144" s="15"/>
      <c r="C144" s="16"/>
      <c r="D144" s="16"/>
      <c r="F144" s="41"/>
      <c r="G144" s="41"/>
    </row>
    <row r="145" spans="1:7" s="13" customFormat="1" x14ac:dyDescent="0.25">
      <c r="A145" s="14"/>
      <c r="B145" s="15"/>
      <c r="C145" s="16"/>
      <c r="D145" s="16"/>
      <c r="F145" s="41"/>
      <c r="G145" s="41"/>
    </row>
    <row r="146" spans="1:7" s="13" customFormat="1" x14ac:dyDescent="0.25">
      <c r="A146" s="14"/>
      <c r="B146" s="15"/>
      <c r="C146" s="16"/>
      <c r="D146" s="16"/>
      <c r="F146" s="41"/>
      <c r="G146" s="41"/>
    </row>
    <row r="147" spans="1:7" s="13" customFormat="1" x14ac:dyDescent="0.25">
      <c r="A147" s="14"/>
      <c r="B147" s="15"/>
      <c r="C147" s="16"/>
      <c r="D147" s="16"/>
      <c r="F147" s="41"/>
      <c r="G147" s="41"/>
    </row>
    <row r="148" spans="1:7" s="13" customFormat="1" x14ac:dyDescent="0.25">
      <c r="A148" s="14"/>
      <c r="B148" s="15"/>
      <c r="C148" s="16"/>
      <c r="D148" s="16"/>
      <c r="F148" s="41"/>
      <c r="G148" s="41"/>
    </row>
    <row r="149" spans="1:7" s="13" customFormat="1" x14ac:dyDescent="0.25">
      <c r="A149" s="14"/>
      <c r="B149" s="15"/>
      <c r="C149" s="16"/>
      <c r="D149" s="16"/>
      <c r="F149" s="41"/>
      <c r="G149" s="41"/>
    </row>
    <row r="150" spans="1:7" s="13" customFormat="1" x14ac:dyDescent="0.25">
      <c r="A150" s="14"/>
      <c r="B150" s="15"/>
      <c r="C150" s="16"/>
      <c r="D150" s="16"/>
      <c r="F150" s="41"/>
      <c r="G150" s="41"/>
    </row>
    <row r="151" spans="1:7" s="13" customFormat="1" x14ac:dyDescent="0.25">
      <c r="A151" s="14"/>
      <c r="B151" s="15"/>
      <c r="C151" s="16"/>
      <c r="D151" s="16"/>
      <c r="F151" s="41"/>
      <c r="G151" s="41"/>
    </row>
    <row r="152" spans="1:7" s="13" customFormat="1" x14ac:dyDescent="0.25">
      <c r="A152" s="14"/>
      <c r="B152" s="15"/>
      <c r="C152" s="16"/>
      <c r="D152" s="16"/>
      <c r="F152" s="41"/>
      <c r="G152" s="41"/>
    </row>
    <row r="153" spans="1:7" s="13" customFormat="1" x14ac:dyDescent="0.25">
      <c r="A153" s="14"/>
      <c r="B153" s="15"/>
      <c r="C153" s="16"/>
      <c r="D153" s="16"/>
      <c r="F153" s="41"/>
      <c r="G153" s="41"/>
    </row>
    <row r="154" spans="1:7" s="13" customFormat="1" x14ac:dyDescent="0.25">
      <c r="A154" s="14"/>
      <c r="B154" s="15"/>
      <c r="C154" s="16"/>
      <c r="D154" s="16"/>
      <c r="F154" s="41"/>
      <c r="G154" s="41"/>
    </row>
    <row r="155" spans="1:7" s="13" customFormat="1" x14ac:dyDescent="0.25">
      <c r="A155" s="14"/>
      <c r="B155" s="15"/>
      <c r="C155" s="16"/>
      <c r="D155" s="16"/>
      <c r="F155" s="41"/>
      <c r="G155" s="41"/>
    </row>
    <row r="156" spans="1:7" s="13" customFormat="1" x14ac:dyDescent="0.25">
      <c r="A156" s="14"/>
      <c r="B156" s="15"/>
      <c r="C156" s="16"/>
      <c r="D156" s="16"/>
      <c r="F156" s="41"/>
      <c r="G156" s="41"/>
    </row>
    <row r="157" spans="1:7" s="13" customFormat="1" x14ac:dyDescent="0.25">
      <c r="A157" s="14"/>
      <c r="B157" s="15"/>
      <c r="C157" s="16"/>
      <c r="D157" s="16"/>
      <c r="F157" s="41"/>
      <c r="G157" s="41"/>
    </row>
    <row r="158" spans="1:7" s="13" customFormat="1" x14ac:dyDescent="0.25">
      <c r="A158" s="14"/>
      <c r="B158" s="15"/>
      <c r="C158" s="16"/>
      <c r="D158" s="16"/>
      <c r="F158" s="41"/>
      <c r="G158" s="41"/>
    </row>
    <row r="159" spans="1:7" s="13" customFormat="1" x14ac:dyDescent="0.25">
      <c r="A159" s="14"/>
      <c r="B159" s="15"/>
      <c r="C159" s="16"/>
      <c r="D159" s="16"/>
      <c r="F159" s="41"/>
      <c r="G159" s="41"/>
    </row>
    <row r="160" spans="1:7" s="13" customFormat="1" x14ac:dyDescent="0.25">
      <c r="A160" s="14"/>
      <c r="B160" s="15"/>
      <c r="C160" s="16"/>
      <c r="D160" s="16"/>
      <c r="F160" s="41"/>
      <c r="G160" s="41"/>
    </row>
    <row r="168" spans="1:18" s="20" customFormat="1" x14ac:dyDescent="0.25">
      <c r="A168" s="18"/>
      <c r="B168" s="19"/>
      <c r="E168" s="21"/>
      <c r="F168" s="42"/>
      <c r="G168" s="160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s="20" customFormat="1" x14ac:dyDescent="0.25">
      <c r="A169" s="18"/>
      <c r="B169" s="19"/>
      <c r="E169" s="21"/>
      <c r="F169" s="42"/>
      <c r="G169" s="160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s="20" customFormat="1" x14ac:dyDescent="0.25">
      <c r="A170" s="18"/>
      <c r="B170" s="19"/>
      <c r="E170" s="21"/>
      <c r="F170" s="42"/>
      <c r="G170" s="160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s="20" customFormat="1" x14ac:dyDescent="0.25">
      <c r="A171" s="18"/>
      <c r="B171" s="19"/>
      <c r="E171" s="21"/>
      <c r="F171" s="42"/>
      <c r="G171" s="160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s="20" customFormat="1" x14ac:dyDescent="0.25">
      <c r="A172" s="18"/>
      <c r="B172" s="19"/>
      <c r="E172" s="21"/>
      <c r="F172" s="42"/>
      <c r="G172" s="160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s="20" customFormat="1" x14ac:dyDescent="0.25">
      <c r="A173" s="18"/>
      <c r="B173" s="19"/>
      <c r="E173" s="21"/>
      <c r="F173" s="42"/>
      <c r="G173" s="160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s="20" customFormat="1" x14ac:dyDescent="0.25">
      <c r="A174" s="18"/>
      <c r="B174" s="19"/>
      <c r="E174" s="21"/>
      <c r="F174" s="42"/>
      <c r="G174" s="160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s="20" customFormat="1" x14ac:dyDescent="0.25">
      <c r="A175" s="18"/>
      <c r="B175" s="19"/>
      <c r="E175" s="21"/>
      <c r="F175" s="42"/>
      <c r="G175" s="160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s="20" customFormat="1" x14ac:dyDescent="0.25">
      <c r="A176" s="18"/>
      <c r="B176" s="19"/>
      <c r="E176" s="21"/>
      <c r="F176" s="42"/>
      <c r="G176" s="160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s="20" customFormat="1" x14ac:dyDescent="0.25">
      <c r="A177" s="18"/>
      <c r="B177" s="19"/>
      <c r="E177" s="21"/>
      <c r="F177" s="42"/>
      <c r="G177" s="160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s="20" customFormat="1" x14ac:dyDescent="0.25">
      <c r="A178" s="18"/>
      <c r="B178" s="19"/>
      <c r="E178" s="21"/>
      <c r="F178" s="42"/>
      <c r="G178" s="160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s="20" customFormat="1" x14ac:dyDescent="0.25">
      <c r="A179" s="18"/>
      <c r="B179" s="19"/>
      <c r="E179" s="21"/>
      <c r="F179" s="42"/>
      <c r="G179" s="160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s="20" customFormat="1" x14ac:dyDescent="0.25">
      <c r="A180" s="18"/>
      <c r="B180" s="19"/>
      <c r="E180" s="21"/>
      <c r="F180" s="42"/>
      <c r="G180" s="160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s="20" customFormat="1" x14ac:dyDescent="0.25">
      <c r="A181" s="18"/>
      <c r="B181" s="19"/>
      <c r="E181" s="21"/>
      <c r="F181" s="42"/>
      <c r="G181" s="160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s="20" customFormat="1" x14ac:dyDescent="0.25">
      <c r="A182" s="18"/>
      <c r="B182" s="19"/>
      <c r="E182" s="21"/>
      <c r="F182" s="42"/>
      <c r="G182" s="160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s="20" customFormat="1" x14ac:dyDescent="0.25">
      <c r="A183" s="18"/>
      <c r="B183" s="19"/>
      <c r="E183" s="21"/>
      <c r="F183" s="42"/>
      <c r="G183" s="160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s="20" customFormat="1" x14ac:dyDescent="0.25">
      <c r="A184" s="18"/>
      <c r="B184" s="19"/>
      <c r="E184" s="21"/>
      <c r="F184" s="42"/>
      <c r="G184" s="160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</row>
    <row r="185" spans="1:18" s="20" customFormat="1" x14ac:dyDescent="0.25">
      <c r="A185" s="18"/>
      <c r="B185" s="19"/>
      <c r="E185" s="21"/>
      <c r="F185" s="42"/>
      <c r="G185" s="160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</sheetData>
  <sortState xmlns:xlrd2="http://schemas.microsoft.com/office/spreadsheetml/2017/richdata2" ref="A13:F50">
    <sortCondition descending="1" ref="E13:E50"/>
  </sortState>
  <pageMargins left="0.51181102362204722" right="0.51181102362204722" top="0.78740157480314965" bottom="0.78740157480314965" header="0.31496062992125984" footer="0.31496062992125984"/>
  <pageSetup paperSize="9" scale="61" fitToHeight="3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41" r:id="rId4">
          <objectPr defaultSize="0" autoPict="0" r:id="rId5">
            <anchor moveWithCells="1" sizeWithCells="1">
              <from>
                <xdr:col>1</xdr:col>
                <xdr:colOff>3990975</xdr:colOff>
                <xdr:row>1</xdr:row>
                <xdr:rowOff>19050</xdr:rowOff>
              </from>
              <to>
                <xdr:col>1</xdr:col>
                <xdr:colOff>5124450</xdr:colOff>
                <xdr:row>5</xdr:row>
                <xdr:rowOff>142875</xdr:rowOff>
              </to>
            </anchor>
          </objectPr>
        </oleObject>
      </mc:Choice>
      <mc:Fallback>
        <oleObject progId="Word.Picture.8" shapeId="102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7DFF4-EC05-4769-B68E-DEFEA8651C28}">
  <sheetPr>
    <pageSetUpPr fitToPage="1"/>
  </sheetPr>
  <dimension ref="A1:K150"/>
  <sheetViews>
    <sheetView view="pageBreakPreview" zoomScale="85" zoomScaleNormal="100" zoomScaleSheetLayoutView="85" workbookViewId="0">
      <pane ySplit="13" topLeftCell="A14" activePane="bottomLeft" state="frozen"/>
      <selection pane="bottomLeft" activeCell="B31" sqref="B31"/>
    </sheetView>
  </sheetViews>
  <sheetFormatPr defaultRowHeight="15" x14ac:dyDescent="0.25"/>
  <cols>
    <col min="1" max="1" width="21.85546875" style="18" customWidth="1"/>
    <col min="2" max="2" width="79" style="19" customWidth="1"/>
    <col min="3" max="3" width="14.140625" style="20" customWidth="1"/>
    <col min="4" max="4" width="51.140625" style="20" customWidth="1"/>
    <col min="5" max="209" width="9.140625" style="12"/>
    <col min="210" max="210" width="62.7109375" style="12" customWidth="1"/>
    <col min="211" max="211" width="14.140625" style="12" customWidth="1"/>
    <col min="212" max="212" width="10" style="12" customWidth="1"/>
    <col min="213" max="214" width="12.7109375" style="12" customWidth="1"/>
    <col min="215" max="215" width="14" style="12" customWidth="1"/>
    <col min="216" max="216" width="10.5703125" style="12" customWidth="1"/>
    <col min="217" max="217" width="12.7109375" style="12" customWidth="1"/>
    <col min="218" max="218" width="12.140625" style="12" customWidth="1"/>
    <col min="219" max="220" width="11.85546875" style="12" customWidth="1"/>
    <col min="221" max="221" width="17.85546875" style="12" customWidth="1"/>
    <col min="222" max="465" width="9.140625" style="12"/>
    <col min="466" max="466" width="62.7109375" style="12" customWidth="1"/>
    <col min="467" max="467" width="14.140625" style="12" customWidth="1"/>
    <col min="468" max="468" width="10" style="12" customWidth="1"/>
    <col min="469" max="470" width="12.7109375" style="12" customWidth="1"/>
    <col min="471" max="471" width="14" style="12" customWidth="1"/>
    <col min="472" max="472" width="10.5703125" style="12" customWidth="1"/>
    <col min="473" max="473" width="12.7109375" style="12" customWidth="1"/>
    <col min="474" max="474" width="12.140625" style="12" customWidth="1"/>
    <col min="475" max="476" width="11.85546875" style="12" customWidth="1"/>
    <col min="477" max="477" width="17.85546875" style="12" customWidth="1"/>
    <col min="478" max="721" width="9.140625" style="12"/>
    <col min="722" max="722" width="62.7109375" style="12" customWidth="1"/>
    <col min="723" max="723" width="14.140625" style="12" customWidth="1"/>
    <col min="724" max="724" width="10" style="12" customWidth="1"/>
    <col min="725" max="726" width="12.7109375" style="12" customWidth="1"/>
    <col min="727" max="727" width="14" style="12" customWidth="1"/>
    <col min="728" max="728" width="10.5703125" style="12" customWidth="1"/>
    <col min="729" max="729" width="12.7109375" style="12" customWidth="1"/>
    <col min="730" max="730" width="12.140625" style="12" customWidth="1"/>
    <col min="731" max="732" width="11.85546875" style="12" customWidth="1"/>
    <col min="733" max="733" width="17.85546875" style="12" customWidth="1"/>
    <col min="734" max="977" width="9.140625" style="12"/>
    <col min="978" max="978" width="62.7109375" style="12" customWidth="1"/>
    <col min="979" max="979" width="14.140625" style="12" customWidth="1"/>
    <col min="980" max="980" width="10" style="12" customWidth="1"/>
    <col min="981" max="982" width="12.7109375" style="12" customWidth="1"/>
    <col min="983" max="983" width="14" style="12" customWidth="1"/>
    <col min="984" max="984" width="10.5703125" style="12" customWidth="1"/>
    <col min="985" max="985" width="12.7109375" style="12" customWidth="1"/>
    <col min="986" max="986" width="12.140625" style="12" customWidth="1"/>
    <col min="987" max="988" width="11.85546875" style="12" customWidth="1"/>
    <col min="989" max="989" width="17.85546875" style="12" customWidth="1"/>
    <col min="990" max="1233" width="9.140625" style="12"/>
    <col min="1234" max="1234" width="62.7109375" style="12" customWidth="1"/>
    <col min="1235" max="1235" width="14.140625" style="12" customWidth="1"/>
    <col min="1236" max="1236" width="10" style="12" customWidth="1"/>
    <col min="1237" max="1238" width="12.7109375" style="12" customWidth="1"/>
    <col min="1239" max="1239" width="14" style="12" customWidth="1"/>
    <col min="1240" max="1240" width="10.5703125" style="12" customWidth="1"/>
    <col min="1241" max="1241" width="12.7109375" style="12" customWidth="1"/>
    <col min="1242" max="1242" width="12.140625" style="12" customWidth="1"/>
    <col min="1243" max="1244" width="11.85546875" style="12" customWidth="1"/>
    <col min="1245" max="1245" width="17.85546875" style="12" customWidth="1"/>
    <col min="1246" max="1489" width="9.140625" style="12"/>
    <col min="1490" max="1490" width="62.7109375" style="12" customWidth="1"/>
    <col min="1491" max="1491" width="14.140625" style="12" customWidth="1"/>
    <col min="1492" max="1492" width="10" style="12" customWidth="1"/>
    <col min="1493" max="1494" width="12.7109375" style="12" customWidth="1"/>
    <col min="1495" max="1495" width="14" style="12" customWidth="1"/>
    <col min="1496" max="1496" width="10.5703125" style="12" customWidth="1"/>
    <col min="1497" max="1497" width="12.7109375" style="12" customWidth="1"/>
    <col min="1498" max="1498" width="12.140625" style="12" customWidth="1"/>
    <col min="1499" max="1500" width="11.85546875" style="12" customWidth="1"/>
    <col min="1501" max="1501" width="17.85546875" style="12" customWidth="1"/>
    <col min="1502" max="1745" width="9.140625" style="12"/>
    <col min="1746" max="1746" width="62.7109375" style="12" customWidth="1"/>
    <col min="1747" max="1747" width="14.140625" style="12" customWidth="1"/>
    <col min="1748" max="1748" width="10" style="12" customWidth="1"/>
    <col min="1749" max="1750" width="12.7109375" style="12" customWidth="1"/>
    <col min="1751" max="1751" width="14" style="12" customWidth="1"/>
    <col min="1752" max="1752" width="10.5703125" style="12" customWidth="1"/>
    <col min="1753" max="1753" width="12.7109375" style="12" customWidth="1"/>
    <col min="1754" max="1754" width="12.140625" style="12" customWidth="1"/>
    <col min="1755" max="1756" width="11.85546875" style="12" customWidth="1"/>
    <col min="1757" max="1757" width="17.85546875" style="12" customWidth="1"/>
    <col min="1758" max="2001" width="9.140625" style="12"/>
    <col min="2002" max="2002" width="62.7109375" style="12" customWidth="1"/>
    <col min="2003" max="2003" width="14.140625" style="12" customWidth="1"/>
    <col min="2004" max="2004" width="10" style="12" customWidth="1"/>
    <col min="2005" max="2006" width="12.7109375" style="12" customWidth="1"/>
    <col min="2007" max="2007" width="14" style="12" customWidth="1"/>
    <col min="2008" max="2008" width="10.5703125" style="12" customWidth="1"/>
    <col min="2009" max="2009" width="12.7109375" style="12" customWidth="1"/>
    <col min="2010" max="2010" width="12.140625" style="12" customWidth="1"/>
    <col min="2011" max="2012" width="11.85546875" style="12" customWidth="1"/>
    <col min="2013" max="2013" width="17.85546875" style="12" customWidth="1"/>
    <col min="2014" max="2257" width="9.140625" style="12"/>
    <col min="2258" max="2258" width="62.7109375" style="12" customWidth="1"/>
    <col min="2259" max="2259" width="14.140625" style="12" customWidth="1"/>
    <col min="2260" max="2260" width="10" style="12" customWidth="1"/>
    <col min="2261" max="2262" width="12.7109375" style="12" customWidth="1"/>
    <col min="2263" max="2263" width="14" style="12" customWidth="1"/>
    <col min="2264" max="2264" width="10.5703125" style="12" customWidth="1"/>
    <col min="2265" max="2265" width="12.7109375" style="12" customWidth="1"/>
    <col min="2266" max="2266" width="12.140625" style="12" customWidth="1"/>
    <col min="2267" max="2268" width="11.85546875" style="12" customWidth="1"/>
    <col min="2269" max="2269" width="17.85546875" style="12" customWidth="1"/>
    <col min="2270" max="2513" width="9.140625" style="12"/>
    <col min="2514" max="2514" width="62.7109375" style="12" customWidth="1"/>
    <col min="2515" max="2515" width="14.140625" style="12" customWidth="1"/>
    <col min="2516" max="2516" width="10" style="12" customWidth="1"/>
    <col min="2517" max="2518" width="12.7109375" style="12" customWidth="1"/>
    <col min="2519" max="2519" width="14" style="12" customWidth="1"/>
    <col min="2520" max="2520" width="10.5703125" style="12" customWidth="1"/>
    <col min="2521" max="2521" width="12.7109375" style="12" customWidth="1"/>
    <col min="2522" max="2522" width="12.140625" style="12" customWidth="1"/>
    <col min="2523" max="2524" width="11.85546875" style="12" customWidth="1"/>
    <col min="2525" max="2525" width="17.85546875" style="12" customWidth="1"/>
    <col min="2526" max="2769" width="9.140625" style="12"/>
    <col min="2770" max="2770" width="62.7109375" style="12" customWidth="1"/>
    <col min="2771" max="2771" width="14.140625" style="12" customWidth="1"/>
    <col min="2772" max="2772" width="10" style="12" customWidth="1"/>
    <col min="2773" max="2774" width="12.7109375" style="12" customWidth="1"/>
    <col min="2775" max="2775" width="14" style="12" customWidth="1"/>
    <col min="2776" max="2776" width="10.5703125" style="12" customWidth="1"/>
    <col min="2777" max="2777" width="12.7109375" style="12" customWidth="1"/>
    <col min="2778" max="2778" width="12.140625" style="12" customWidth="1"/>
    <col min="2779" max="2780" width="11.85546875" style="12" customWidth="1"/>
    <col min="2781" max="2781" width="17.85546875" style="12" customWidth="1"/>
    <col min="2782" max="3025" width="9.140625" style="12"/>
    <col min="3026" max="3026" width="62.7109375" style="12" customWidth="1"/>
    <col min="3027" max="3027" width="14.140625" style="12" customWidth="1"/>
    <col min="3028" max="3028" width="10" style="12" customWidth="1"/>
    <col min="3029" max="3030" width="12.7109375" style="12" customWidth="1"/>
    <col min="3031" max="3031" width="14" style="12" customWidth="1"/>
    <col min="3032" max="3032" width="10.5703125" style="12" customWidth="1"/>
    <col min="3033" max="3033" width="12.7109375" style="12" customWidth="1"/>
    <col min="3034" max="3034" width="12.140625" style="12" customWidth="1"/>
    <col min="3035" max="3036" width="11.85546875" style="12" customWidth="1"/>
    <col min="3037" max="3037" width="17.85546875" style="12" customWidth="1"/>
    <col min="3038" max="3281" width="9.140625" style="12"/>
    <col min="3282" max="3282" width="62.7109375" style="12" customWidth="1"/>
    <col min="3283" max="3283" width="14.140625" style="12" customWidth="1"/>
    <col min="3284" max="3284" width="10" style="12" customWidth="1"/>
    <col min="3285" max="3286" width="12.7109375" style="12" customWidth="1"/>
    <col min="3287" max="3287" width="14" style="12" customWidth="1"/>
    <col min="3288" max="3288" width="10.5703125" style="12" customWidth="1"/>
    <col min="3289" max="3289" width="12.7109375" style="12" customWidth="1"/>
    <col min="3290" max="3290" width="12.140625" style="12" customWidth="1"/>
    <col min="3291" max="3292" width="11.85546875" style="12" customWidth="1"/>
    <col min="3293" max="3293" width="17.85546875" style="12" customWidth="1"/>
    <col min="3294" max="3537" width="9.140625" style="12"/>
    <col min="3538" max="3538" width="62.7109375" style="12" customWidth="1"/>
    <col min="3539" max="3539" width="14.140625" style="12" customWidth="1"/>
    <col min="3540" max="3540" width="10" style="12" customWidth="1"/>
    <col min="3541" max="3542" width="12.7109375" style="12" customWidth="1"/>
    <col min="3543" max="3543" width="14" style="12" customWidth="1"/>
    <col min="3544" max="3544" width="10.5703125" style="12" customWidth="1"/>
    <col min="3545" max="3545" width="12.7109375" style="12" customWidth="1"/>
    <col min="3546" max="3546" width="12.140625" style="12" customWidth="1"/>
    <col min="3547" max="3548" width="11.85546875" style="12" customWidth="1"/>
    <col min="3549" max="3549" width="17.85546875" style="12" customWidth="1"/>
    <col min="3550" max="3793" width="9.140625" style="12"/>
    <col min="3794" max="3794" width="62.7109375" style="12" customWidth="1"/>
    <col min="3795" max="3795" width="14.140625" style="12" customWidth="1"/>
    <col min="3796" max="3796" width="10" style="12" customWidth="1"/>
    <col min="3797" max="3798" width="12.7109375" style="12" customWidth="1"/>
    <col min="3799" max="3799" width="14" style="12" customWidth="1"/>
    <col min="3800" max="3800" width="10.5703125" style="12" customWidth="1"/>
    <col min="3801" max="3801" width="12.7109375" style="12" customWidth="1"/>
    <col min="3802" max="3802" width="12.140625" style="12" customWidth="1"/>
    <col min="3803" max="3804" width="11.85546875" style="12" customWidth="1"/>
    <col min="3805" max="3805" width="17.85546875" style="12" customWidth="1"/>
    <col min="3806" max="4049" width="9.140625" style="12"/>
    <col min="4050" max="4050" width="62.7109375" style="12" customWidth="1"/>
    <col min="4051" max="4051" width="14.140625" style="12" customWidth="1"/>
    <col min="4052" max="4052" width="10" style="12" customWidth="1"/>
    <col min="4053" max="4054" width="12.7109375" style="12" customWidth="1"/>
    <col min="4055" max="4055" width="14" style="12" customWidth="1"/>
    <col min="4056" max="4056" width="10.5703125" style="12" customWidth="1"/>
    <col min="4057" max="4057" width="12.7109375" style="12" customWidth="1"/>
    <col min="4058" max="4058" width="12.140625" style="12" customWidth="1"/>
    <col min="4059" max="4060" width="11.85546875" style="12" customWidth="1"/>
    <col min="4061" max="4061" width="17.85546875" style="12" customWidth="1"/>
    <col min="4062" max="4305" width="9.140625" style="12"/>
    <col min="4306" max="4306" width="62.7109375" style="12" customWidth="1"/>
    <col min="4307" max="4307" width="14.140625" style="12" customWidth="1"/>
    <col min="4308" max="4308" width="10" style="12" customWidth="1"/>
    <col min="4309" max="4310" width="12.7109375" style="12" customWidth="1"/>
    <col min="4311" max="4311" width="14" style="12" customWidth="1"/>
    <col min="4312" max="4312" width="10.5703125" style="12" customWidth="1"/>
    <col min="4313" max="4313" width="12.7109375" style="12" customWidth="1"/>
    <col min="4314" max="4314" width="12.140625" style="12" customWidth="1"/>
    <col min="4315" max="4316" width="11.85546875" style="12" customWidth="1"/>
    <col min="4317" max="4317" width="17.85546875" style="12" customWidth="1"/>
    <col min="4318" max="4561" width="9.140625" style="12"/>
    <col min="4562" max="4562" width="62.7109375" style="12" customWidth="1"/>
    <col min="4563" max="4563" width="14.140625" style="12" customWidth="1"/>
    <col min="4564" max="4564" width="10" style="12" customWidth="1"/>
    <col min="4565" max="4566" width="12.7109375" style="12" customWidth="1"/>
    <col min="4567" max="4567" width="14" style="12" customWidth="1"/>
    <col min="4568" max="4568" width="10.5703125" style="12" customWidth="1"/>
    <col min="4569" max="4569" width="12.7109375" style="12" customWidth="1"/>
    <col min="4570" max="4570" width="12.140625" style="12" customWidth="1"/>
    <col min="4571" max="4572" width="11.85546875" style="12" customWidth="1"/>
    <col min="4573" max="4573" width="17.85546875" style="12" customWidth="1"/>
    <col min="4574" max="4817" width="9.140625" style="12"/>
    <col min="4818" max="4818" width="62.7109375" style="12" customWidth="1"/>
    <col min="4819" max="4819" width="14.140625" style="12" customWidth="1"/>
    <col min="4820" max="4820" width="10" style="12" customWidth="1"/>
    <col min="4821" max="4822" width="12.7109375" style="12" customWidth="1"/>
    <col min="4823" max="4823" width="14" style="12" customWidth="1"/>
    <col min="4824" max="4824" width="10.5703125" style="12" customWidth="1"/>
    <col min="4825" max="4825" width="12.7109375" style="12" customWidth="1"/>
    <col min="4826" max="4826" width="12.140625" style="12" customWidth="1"/>
    <col min="4827" max="4828" width="11.85546875" style="12" customWidth="1"/>
    <col min="4829" max="4829" width="17.85546875" style="12" customWidth="1"/>
    <col min="4830" max="5073" width="9.140625" style="12"/>
    <col min="5074" max="5074" width="62.7109375" style="12" customWidth="1"/>
    <col min="5075" max="5075" width="14.140625" style="12" customWidth="1"/>
    <col min="5076" max="5076" width="10" style="12" customWidth="1"/>
    <col min="5077" max="5078" width="12.7109375" style="12" customWidth="1"/>
    <col min="5079" max="5079" width="14" style="12" customWidth="1"/>
    <col min="5080" max="5080" width="10.5703125" style="12" customWidth="1"/>
    <col min="5081" max="5081" width="12.7109375" style="12" customWidth="1"/>
    <col min="5082" max="5082" width="12.140625" style="12" customWidth="1"/>
    <col min="5083" max="5084" width="11.85546875" style="12" customWidth="1"/>
    <col min="5085" max="5085" width="17.85546875" style="12" customWidth="1"/>
    <col min="5086" max="5329" width="9.140625" style="12"/>
    <col min="5330" max="5330" width="62.7109375" style="12" customWidth="1"/>
    <col min="5331" max="5331" width="14.140625" style="12" customWidth="1"/>
    <col min="5332" max="5332" width="10" style="12" customWidth="1"/>
    <col min="5333" max="5334" width="12.7109375" style="12" customWidth="1"/>
    <col min="5335" max="5335" width="14" style="12" customWidth="1"/>
    <col min="5336" max="5336" width="10.5703125" style="12" customWidth="1"/>
    <col min="5337" max="5337" width="12.7109375" style="12" customWidth="1"/>
    <col min="5338" max="5338" width="12.140625" style="12" customWidth="1"/>
    <col min="5339" max="5340" width="11.85546875" style="12" customWidth="1"/>
    <col min="5341" max="5341" width="17.85546875" style="12" customWidth="1"/>
    <col min="5342" max="5585" width="9.140625" style="12"/>
    <col min="5586" max="5586" width="62.7109375" style="12" customWidth="1"/>
    <col min="5587" max="5587" width="14.140625" style="12" customWidth="1"/>
    <col min="5588" max="5588" width="10" style="12" customWidth="1"/>
    <col min="5589" max="5590" width="12.7109375" style="12" customWidth="1"/>
    <col min="5591" max="5591" width="14" style="12" customWidth="1"/>
    <col min="5592" max="5592" width="10.5703125" style="12" customWidth="1"/>
    <col min="5593" max="5593" width="12.7109375" style="12" customWidth="1"/>
    <col min="5594" max="5594" width="12.140625" style="12" customWidth="1"/>
    <col min="5595" max="5596" width="11.85546875" style="12" customWidth="1"/>
    <col min="5597" max="5597" width="17.85546875" style="12" customWidth="1"/>
    <col min="5598" max="5841" width="9.140625" style="12"/>
    <col min="5842" max="5842" width="62.7109375" style="12" customWidth="1"/>
    <col min="5843" max="5843" width="14.140625" style="12" customWidth="1"/>
    <col min="5844" max="5844" width="10" style="12" customWidth="1"/>
    <col min="5845" max="5846" width="12.7109375" style="12" customWidth="1"/>
    <col min="5847" max="5847" width="14" style="12" customWidth="1"/>
    <col min="5848" max="5848" width="10.5703125" style="12" customWidth="1"/>
    <col min="5849" max="5849" width="12.7109375" style="12" customWidth="1"/>
    <col min="5850" max="5850" width="12.140625" style="12" customWidth="1"/>
    <col min="5851" max="5852" width="11.85546875" style="12" customWidth="1"/>
    <col min="5853" max="5853" width="17.85546875" style="12" customWidth="1"/>
    <col min="5854" max="6097" width="9.140625" style="12"/>
    <col min="6098" max="6098" width="62.7109375" style="12" customWidth="1"/>
    <col min="6099" max="6099" width="14.140625" style="12" customWidth="1"/>
    <col min="6100" max="6100" width="10" style="12" customWidth="1"/>
    <col min="6101" max="6102" width="12.7109375" style="12" customWidth="1"/>
    <col min="6103" max="6103" width="14" style="12" customWidth="1"/>
    <col min="6104" max="6104" width="10.5703125" style="12" customWidth="1"/>
    <col min="6105" max="6105" width="12.7109375" style="12" customWidth="1"/>
    <col min="6106" max="6106" width="12.140625" style="12" customWidth="1"/>
    <col min="6107" max="6108" width="11.85546875" style="12" customWidth="1"/>
    <col min="6109" max="6109" width="17.85546875" style="12" customWidth="1"/>
    <col min="6110" max="6353" width="9.140625" style="12"/>
    <col min="6354" max="6354" width="62.7109375" style="12" customWidth="1"/>
    <col min="6355" max="6355" width="14.140625" style="12" customWidth="1"/>
    <col min="6356" max="6356" width="10" style="12" customWidth="1"/>
    <col min="6357" max="6358" width="12.7109375" style="12" customWidth="1"/>
    <col min="6359" max="6359" width="14" style="12" customWidth="1"/>
    <col min="6360" max="6360" width="10.5703125" style="12" customWidth="1"/>
    <col min="6361" max="6361" width="12.7109375" style="12" customWidth="1"/>
    <col min="6362" max="6362" width="12.140625" style="12" customWidth="1"/>
    <col min="6363" max="6364" width="11.85546875" style="12" customWidth="1"/>
    <col min="6365" max="6365" width="17.85546875" style="12" customWidth="1"/>
    <col min="6366" max="6609" width="9.140625" style="12"/>
    <col min="6610" max="6610" width="62.7109375" style="12" customWidth="1"/>
    <col min="6611" max="6611" width="14.140625" style="12" customWidth="1"/>
    <col min="6612" max="6612" width="10" style="12" customWidth="1"/>
    <col min="6613" max="6614" width="12.7109375" style="12" customWidth="1"/>
    <col min="6615" max="6615" width="14" style="12" customWidth="1"/>
    <col min="6616" max="6616" width="10.5703125" style="12" customWidth="1"/>
    <col min="6617" max="6617" width="12.7109375" style="12" customWidth="1"/>
    <col min="6618" max="6618" width="12.140625" style="12" customWidth="1"/>
    <col min="6619" max="6620" width="11.85546875" style="12" customWidth="1"/>
    <col min="6621" max="6621" width="17.85546875" style="12" customWidth="1"/>
    <col min="6622" max="6865" width="9.140625" style="12"/>
    <col min="6866" max="6866" width="62.7109375" style="12" customWidth="1"/>
    <col min="6867" max="6867" width="14.140625" style="12" customWidth="1"/>
    <col min="6868" max="6868" width="10" style="12" customWidth="1"/>
    <col min="6869" max="6870" width="12.7109375" style="12" customWidth="1"/>
    <col min="6871" max="6871" width="14" style="12" customWidth="1"/>
    <col min="6872" max="6872" width="10.5703125" style="12" customWidth="1"/>
    <col min="6873" max="6873" width="12.7109375" style="12" customWidth="1"/>
    <col min="6874" max="6874" width="12.140625" style="12" customWidth="1"/>
    <col min="6875" max="6876" width="11.85546875" style="12" customWidth="1"/>
    <col min="6877" max="6877" width="17.85546875" style="12" customWidth="1"/>
    <col min="6878" max="7121" width="9.140625" style="12"/>
    <col min="7122" max="7122" width="62.7109375" style="12" customWidth="1"/>
    <col min="7123" max="7123" width="14.140625" style="12" customWidth="1"/>
    <col min="7124" max="7124" width="10" style="12" customWidth="1"/>
    <col min="7125" max="7126" width="12.7109375" style="12" customWidth="1"/>
    <col min="7127" max="7127" width="14" style="12" customWidth="1"/>
    <col min="7128" max="7128" width="10.5703125" style="12" customWidth="1"/>
    <col min="7129" max="7129" width="12.7109375" style="12" customWidth="1"/>
    <col min="7130" max="7130" width="12.140625" style="12" customWidth="1"/>
    <col min="7131" max="7132" width="11.85546875" style="12" customWidth="1"/>
    <col min="7133" max="7133" width="17.85546875" style="12" customWidth="1"/>
    <col min="7134" max="7377" width="9.140625" style="12"/>
    <col min="7378" max="7378" width="62.7109375" style="12" customWidth="1"/>
    <col min="7379" max="7379" width="14.140625" style="12" customWidth="1"/>
    <col min="7380" max="7380" width="10" style="12" customWidth="1"/>
    <col min="7381" max="7382" width="12.7109375" style="12" customWidth="1"/>
    <col min="7383" max="7383" width="14" style="12" customWidth="1"/>
    <col min="7384" max="7384" width="10.5703125" style="12" customWidth="1"/>
    <col min="7385" max="7385" width="12.7109375" style="12" customWidth="1"/>
    <col min="7386" max="7386" width="12.140625" style="12" customWidth="1"/>
    <col min="7387" max="7388" width="11.85546875" style="12" customWidth="1"/>
    <col min="7389" max="7389" width="17.85546875" style="12" customWidth="1"/>
    <col min="7390" max="7633" width="9.140625" style="12"/>
    <col min="7634" max="7634" width="62.7109375" style="12" customWidth="1"/>
    <col min="7635" max="7635" width="14.140625" style="12" customWidth="1"/>
    <col min="7636" max="7636" width="10" style="12" customWidth="1"/>
    <col min="7637" max="7638" width="12.7109375" style="12" customWidth="1"/>
    <col min="7639" max="7639" width="14" style="12" customWidth="1"/>
    <col min="7640" max="7640" width="10.5703125" style="12" customWidth="1"/>
    <col min="7641" max="7641" width="12.7109375" style="12" customWidth="1"/>
    <col min="7642" max="7642" width="12.140625" style="12" customWidth="1"/>
    <col min="7643" max="7644" width="11.85546875" style="12" customWidth="1"/>
    <col min="7645" max="7645" width="17.85546875" style="12" customWidth="1"/>
    <col min="7646" max="7889" width="9.140625" style="12"/>
    <col min="7890" max="7890" width="62.7109375" style="12" customWidth="1"/>
    <col min="7891" max="7891" width="14.140625" style="12" customWidth="1"/>
    <col min="7892" max="7892" width="10" style="12" customWidth="1"/>
    <col min="7893" max="7894" width="12.7109375" style="12" customWidth="1"/>
    <col min="7895" max="7895" width="14" style="12" customWidth="1"/>
    <col min="7896" max="7896" width="10.5703125" style="12" customWidth="1"/>
    <col min="7897" max="7897" width="12.7109375" style="12" customWidth="1"/>
    <col min="7898" max="7898" width="12.140625" style="12" customWidth="1"/>
    <col min="7899" max="7900" width="11.85546875" style="12" customWidth="1"/>
    <col min="7901" max="7901" width="17.85546875" style="12" customWidth="1"/>
    <col min="7902" max="8145" width="9.140625" style="12"/>
    <col min="8146" max="8146" width="62.7109375" style="12" customWidth="1"/>
    <col min="8147" max="8147" width="14.140625" style="12" customWidth="1"/>
    <col min="8148" max="8148" width="10" style="12" customWidth="1"/>
    <col min="8149" max="8150" width="12.7109375" style="12" customWidth="1"/>
    <col min="8151" max="8151" width="14" style="12" customWidth="1"/>
    <col min="8152" max="8152" width="10.5703125" style="12" customWidth="1"/>
    <col min="8153" max="8153" width="12.7109375" style="12" customWidth="1"/>
    <col min="8154" max="8154" width="12.140625" style="12" customWidth="1"/>
    <col min="8155" max="8156" width="11.85546875" style="12" customWidth="1"/>
    <col min="8157" max="8157" width="17.85546875" style="12" customWidth="1"/>
    <col min="8158" max="8401" width="9.140625" style="12"/>
    <col min="8402" max="8402" width="62.7109375" style="12" customWidth="1"/>
    <col min="8403" max="8403" width="14.140625" style="12" customWidth="1"/>
    <col min="8404" max="8404" width="10" style="12" customWidth="1"/>
    <col min="8405" max="8406" width="12.7109375" style="12" customWidth="1"/>
    <col min="8407" max="8407" width="14" style="12" customWidth="1"/>
    <col min="8408" max="8408" width="10.5703125" style="12" customWidth="1"/>
    <col min="8409" max="8409" width="12.7109375" style="12" customWidth="1"/>
    <col min="8410" max="8410" width="12.140625" style="12" customWidth="1"/>
    <col min="8411" max="8412" width="11.85546875" style="12" customWidth="1"/>
    <col min="8413" max="8413" width="17.85546875" style="12" customWidth="1"/>
    <col min="8414" max="8657" width="9.140625" style="12"/>
    <col min="8658" max="8658" width="62.7109375" style="12" customWidth="1"/>
    <col min="8659" max="8659" width="14.140625" style="12" customWidth="1"/>
    <col min="8660" max="8660" width="10" style="12" customWidth="1"/>
    <col min="8661" max="8662" width="12.7109375" style="12" customWidth="1"/>
    <col min="8663" max="8663" width="14" style="12" customWidth="1"/>
    <col min="8664" max="8664" width="10.5703125" style="12" customWidth="1"/>
    <col min="8665" max="8665" width="12.7109375" style="12" customWidth="1"/>
    <col min="8666" max="8666" width="12.140625" style="12" customWidth="1"/>
    <col min="8667" max="8668" width="11.85546875" style="12" customWidth="1"/>
    <col min="8669" max="8669" width="17.85546875" style="12" customWidth="1"/>
    <col min="8670" max="8913" width="9.140625" style="12"/>
    <col min="8914" max="8914" width="62.7109375" style="12" customWidth="1"/>
    <col min="8915" max="8915" width="14.140625" style="12" customWidth="1"/>
    <col min="8916" max="8916" width="10" style="12" customWidth="1"/>
    <col min="8917" max="8918" width="12.7109375" style="12" customWidth="1"/>
    <col min="8919" max="8919" width="14" style="12" customWidth="1"/>
    <col min="8920" max="8920" width="10.5703125" style="12" customWidth="1"/>
    <col min="8921" max="8921" width="12.7109375" style="12" customWidth="1"/>
    <col min="8922" max="8922" width="12.140625" style="12" customWidth="1"/>
    <col min="8923" max="8924" width="11.85546875" style="12" customWidth="1"/>
    <col min="8925" max="8925" width="17.85546875" style="12" customWidth="1"/>
    <col min="8926" max="9169" width="9.140625" style="12"/>
    <col min="9170" max="9170" width="62.7109375" style="12" customWidth="1"/>
    <col min="9171" max="9171" width="14.140625" style="12" customWidth="1"/>
    <col min="9172" max="9172" width="10" style="12" customWidth="1"/>
    <col min="9173" max="9174" width="12.7109375" style="12" customWidth="1"/>
    <col min="9175" max="9175" width="14" style="12" customWidth="1"/>
    <col min="9176" max="9176" width="10.5703125" style="12" customWidth="1"/>
    <col min="9177" max="9177" width="12.7109375" style="12" customWidth="1"/>
    <col min="9178" max="9178" width="12.140625" style="12" customWidth="1"/>
    <col min="9179" max="9180" width="11.85546875" style="12" customWidth="1"/>
    <col min="9181" max="9181" width="17.85546875" style="12" customWidth="1"/>
    <col min="9182" max="9425" width="9.140625" style="12"/>
    <col min="9426" max="9426" width="62.7109375" style="12" customWidth="1"/>
    <col min="9427" max="9427" width="14.140625" style="12" customWidth="1"/>
    <col min="9428" max="9428" width="10" style="12" customWidth="1"/>
    <col min="9429" max="9430" width="12.7109375" style="12" customWidth="1"/>
    <col min="9431" max="9431" width="14" style="12" customWidth="1"/>
    <col min="9432" max="9432" width="10.5703125" style="12" customWidth="1"/>
    <col min="9433" max="9433" width="12.7109375" style="12" customWidth="1"/>
    <col min="9434" max="9434" width="12.140625" style="12" customWidth="1"/>
    <col min="9435" max="9436" width="11.85546875" style="12" customWidth="1"/>
    <col min="9437" max="9437" width="17.85546875" style="12" customWidth="1"/>
    <col min="9438" max="9681" width="9.140625" style="12"/>
    <col min="9682" max="9682" width="62.7109375" style="12" customWidth="1"/>
    <col min="9683" max="9683" width="14.140625" style="12" customWidth="1"/>
    <col min="9684" max="9684" width="10" style="12" customWidth="1"/>
    <col min="9685" max="9686" width="12.7109375" style="12" customWidth="1"/>
    <col min="9687" max="9687" width="14" style="12" customWidth="1"/>
    <col min="9688" max="9688" width="10.5703125" style="12" customWidth="1"/>
    <col min="9689" max="9689" width="12.7109375" style="12" customWidth="1"/>
    <col min="9690" max="9690" width="12.140625" style="12" customWidth="1"/>
    <col min="9691" max="9692" width="11.85546875" style="12" customWidth="1"/>
    <col min="9693" max="9693" width="17.85546875" style="12" customWidth="1"/>
    <col min="9694" max="9937" width="9.140625" style="12"/>
    <col min="9938" max="9938" width="62.7109375" style="12" customWidth="1"/>
    <col min="9939" max="9939" width="14.140625" style="12" customWidth="1"/>
    <col min="9940" max="9940" width="10" style="12" customWidth="1"/>
    <col min="9941" max="9942" width="12.7109375" style="12" customWidth="1"/>
    <col min="9943" max="9943" width="14" style="12" customWidth="1"/>
    <col min="9944" max="9944" width="10.5703125" style="12" customWidth="1"/>
    <col min="9945" max="9945" width="12.7109375" style="12" customWidth="1"/>
    <col min="9946" max="9946" width="12.140625" style="12" customWidth="1"/>
    <col min="9947" max="9948" width="11.85546875" style="12" customWidth="1"/>
    <col min="9949" max="9949" width="17.85546875" style="12" customWidth="1"/>
    <col min="9950" max="10193" width="9.140625" style="12"/>
    <col min="10194" max="10194" width="62.7109375" style="12" customWidth="1"/>
    <col min="10195" max="10195" width="14.140625" style="12" customWidth="1"/>
    <col min="10196" max="10196" width="10" style="12" customWidth="1"/>
    <col min="10197" max="10198" width="12.7109375" style="12" customWidth="1"/>
    <col min="10199" max="10199" width="14" style="12" customWidth="1"/>
    <col min="10200" max="10200" width="10.5703125" style="12" customWidth="1"/>
    <col min="10201" max="10201" width="12.7109375" style="12" customWidth="1"/>
    <col min="10202" max="10202" width="12.140625" style="12" customWidth="1"/>
    <col min="10203" max="10204" width="11.85546875" style="12" customWidth="1"/>
    <col min="10205" max="10205" width="17.85546875" style="12" customWidth="1"/>
    <col min="10206" max="10449" width="9.140625" style="12"/>
    <col min="10450" max="10450" width="62.7109375" style="12" customWidth="1"/>
    <col min="10451" max="10451" width="14.140625" style="12" customWidth="1"/>
    <col min="10452" max="10452" width="10" style="12" customWidth="1"/>
    <col min="10453" max="10454" width="12.7109375" style="12" customWidth="1"/>
    <col min="10455" max="10455" width="14" style="12" customWidth="1"/>
    <col min="10456" max="10456" width="10.5703125" style="12" customWidth="1"/>
    <col min="10457" max="10457" width="12.7109375" style="12" customWidth="1"/>
    <col min="10458" max="10458" width="12.140625" style="12" customWidth="1"/>
    <col min="10459" max="10460" width="11.85546875" style="12" customWidth="1"/>
    <col min="10461" max="10461" width="17.85546875" style="12" customWidth="1"/>
    <col min="10462" max="10705" width="9.140625" style="12"/>
    <col min="10706" max="10706" width="62.7109375" style="12" customWidth="1"/>
    <col min="10707" max="10707" width="14.140625" style="12" customWidth="1"/>
    <col min="10708" max="10708" width="10" style="12" customWidth="1"/>
    <col min="10709" max="10710" width="12.7109375" style="12" customWidth="1"/>
    <col min="10711" max="10711" width="14" style="12" customWidth="1"/>
    <col min="10712" max="10712" width="10.5703125" style="12" customWidth="1"/>
    <col min="10713" max="10713" width="12.7109375" style="12" customWidth="1"/>
    <col min="10714" max="10714" width="12.140625" style="12" customWidth="1"/>
    <col min="10715" max="10716" width="11.85546875" style="12" customWidth="1"/>
    <col min="10717" max="10717" width="17.85546875" style="12" customWidth="1"/>
    <col min="10718" max="10961" width="9.140625" style="12"/>
    <col min="10962" max="10962" width="62.7109375" style="12" customWidth="1"/>
    <col min="10963" max="10963" width="14.140625" style="12" customWidth="1"/>
    <col min="10964" max="10964" width="10" style="12" customWidth="1"/>
    <col min="10965" max="10966" width="12.7109375" style="12" customWidth="1"/>
    <col min="10967" max="10967" width="14" style="12" customWidth="1"/>
    <col min="10968" max="10968" width="10.5703125" style="12" customWidth="1"/>
    <col min="10969" max="10969" width="12.7109375" style="12" customWidth="1"/>
    <col min="10970" max="10970" width="12.140625" style="12" customWidth="1"/>
    <col min="10971" max="10972" width="11.85546875" style="12" customWidth="1"/>
    <col min="10973" max="10973" width="17.85546875" style="12" customWidth="1"/>
    <col min="10974" max="11217" width="9.140625" style="12"/>
    <col min="11218" max="11218" width="62.7109375" style="12" customWidth="1"/>
    <col min="11219" max="11219" width="14.140625" style="12" customWidth="1"/>
    <col min="11220" max="11220" width="10" style="12" customWidth="1"/>
    <col min="11221" max="11222" width="12.7109375" style="12" customWidth="1"/>
    <col min="11223" max="11223" width="14" style="12" customWidth="1"/>
    <col min="11224" max="11224" width="10.5703125" style="12" customWidth="1"/>
    <col min="11225" max="11225" width="12.7109375" style="12" customWidth="1"/>
    <col min="11226" max="11226" width="12.140625" style="12" customWidth="1"/>
    <col min="11227" max="11228" width="11.85546875" style="12" customWidth="1"/>
    <col min="11229" max="11229" width="17.85546875" style="12" customWidth="1"/>
    <col min="11230" max="11473" width="9.140625" style="12"/>
    <col min="11474" max="11474" width="62.7109375" style="12" customWidth="1"/>
    <col min="11475" max="11475" width="14.140625" style="12" customWidth="1"/>
    <col min="11476" max="11476" width="10" style="12" customWidth="1"/>
    <col min="11477" max="11478" width="12.7109375" style="12" customWidth="1"/>
    <col min="11479" max="11479" width="14" style="12" customWidth="1"/>
    <col min="11480" max="11480" width="10.5703125" style="12" customWidth="1"/>
    <col min="11481" max="11481" width="12.7109375" style="12" customWidth="1"/>
    <col min="11482" max="11482" width="12.140625" style="12" customWidth="1"/>
    <col min="11483" max="11484" width="11.85546875" style="12" customWidth="1"/>
    <col min="11485" max="11485" width="17.85546875" style="12" customWidth="1"/>
    <col min="11486" max="11729" width="9.140625" style="12"/>
    <col min="11730" max="11730" width="62.7109375" style="12" customWidth="1"/>
    <col min="11731" max="11731" width="14.140625" style="12" customWidth="1"/>
    <col min="11732" max="11732" width="10" style="12" customWidth="1"/>
    <col min="11733" max="11734" width="12.7109375" style="12" customWidth="1"/>
    <col min="11735" max="11735" width="14" style="12" customWidth="1"/>
    <col min="11736" max="11736" width="10.5703125" style="12" customWidth="1"/>
    <col min="11737" max="11737" width="12.7109375" style="12" customWidth="1"/>
    <col min="11738" max="11738" width="12.140625" style="12" customWidth="1"/>
    <col min="11739" max="11740" width="11.85546875" style="12" customWidth="1"/>
    <col min="11741" max="11741" width="17.85546875" style="12" customWidth="1"/>
    <col min="11742" max="11985" width="9.140625" style="12"/>
    <col min="11986" max="11986" width="62.7109375" style="12" customWidth="1"/>
    <col min="11987" max="11987" width="14.140625" style="12" customWidth="1"/>
    <col min="11988" max="11988" width="10" style="12" customWidth="1"/>
    <col min="11989" max="11990" width="12.7109375" style="12" customWidth="1"/>
    <col min="11991" max="11991" width="14" style="12" customWidth="1"/>
    <col min="11992" max="11992" width="10.5703125" style="12" customWidth="1"/>
    <col min="11993" max="11993" width="12.7109375" style="12" customWidth="1"/>
    <col min="11994" max="11994" width="12.140625" style="12" customWidth="1"/>
    <col min="11995" max="11996" width="11.85546875" style="12" customWidth="1"/>
    <col min="11997" max="11997" width="17.85546875" style="12" customWidth="1"/>
    <col min="11998" max="12241" width="9.140625" style="12"/>
    <col min="12242" max="12242" width="62.7109375" style="12" customWidth="1"/>
    <col min="12243" max="12243" width="14.140625" style="12" customWidth="1"/>
    <col min="12244" max="12244" width="10" style="12" customWidth="1"/>
    <col min="12245" max="12246" width="12.7109375" style="12" customWidth="1"/>
    <col min="12247" max="12247" width="14" style="12" customWidth="1"/>
    <col min="12248" max="12248" width="10.5703125" style="12" customWidth="1"/>
    <col min="12249" max="12249" width="12.7109375" style="12" customWidth="1"/>
    <col min="12250" max="12250" width="12.140625" style="12" customWidth="1"/>
    <col min="12251" max="12252" width="11.85546875" style="12" customWidth="1"/>
    <col min="12253" max="12253" width="17.85546875" style="12" customWidth="1"/>
    <col min="12254" max="12497" width="9.140625" style="12"/>
    <col min="12498" max="12498" width="62.7109375" style="12" customWidth="1"/>
    <col min="12499" max="12499" width="14.140625" style="12" customWidth="1"/>
    <col min="12500" max="12500" width="10" style="12" customWidth="1"/>
    <col min="12501" max="12502" width="12.7109375" style="12" customWidth="1"/>
    <col min="12503" max="12503" width="14" style="12" customWidth="1"/>
    <col min="12504" max="12504" width="10.5703125" style="12" customWidth="1"/>
    <col min="12505" max="12505" width="12.7109375" style="12" customWidth="1"/>
    <col min="12506" max="12506" width="12.140625" style="12" customWidth="1"/>
    <col min="12507" max="12508" width="11.85546875" style="12" customWidth="1"/>
    <col min="12509" max="12509" width="17.85546875" style="12" customWidth="1"/>
    <col min="12510" max="12753" width="9.140625" style="12"/>
    <col min="12754" max="12754" width="62.7109375" style="12" customWidth="1"/>
    <col min="12755" max="12755" width="14.140625" style="12" customWidth="1"/>
    <col min="12756" max="12756" width="10" style="12" customWidth="1"/>
    <col min="12757" max="12758" width="12.7109375" style="12" customWidth="1"/>
    <col min="12759" max="12759" width="14" style="12" customWidth="1"/>
    <col min="12760" max="12760" width="10.5703125" style="12" customWidth="1"/>
    <col min="12761" max="12761" width="12.7109375" style="12" customWidth="1"/>
    <col min="12762" max="12762" width="12.140625" style="12" customWidth="1"/>
    <col min="12763" max="12764" width="11.85546875" style="12" customWidth="1"/>
    <col min="12765" max="12765" width="17.85546875" style="12" customWidth="1"/>
    <col min="12766" max="13009" width="9.140625" style="12"/>
    <col min="13010" max="13010" width="62.7109375" style="12" customWidth="1"/>
    <col min="13011" max="13011" width="14.140625" style="12" customWidth="1"/>
    <col min="13012" max="13012" width="10" style="12" customWidth="1"/>
    <col min="13013" max="13014" width="12.7109375" style="12" customWidth="1"/>
    <col min="13015" max="13015" width="14" style="12" customWidth="1"/>
    <col min="13016" max="13016" width="10.5703125" style="12" customWidth="1"/>
    <col min="13017" max="13017" width="12.7109375" style="12" customWidth="1"/>
    <col min="13018" max="13018" width="12.140625" style="12" customWidth="1"/>
    <col min="13019" max="13020" width="11.85546875" style="12" customWidth="1"/>
    <col min="13021" max="13021" width="17.85546875" style="12" customWidth="1"/>
    <col min="13022" max="13265" width="9.140625" style="12"/>
    <col min="13266" max="13266" width="62.7109375" style="12" customWidth="1"/>
    <col min="13267" max="13267" width="14.140625" style="12" customWidth="1"/>
    <col min="13268" max="13268" width="10" style="12" customWidth="1"/>
    <col min="13269" max="13270" width="12.7109375" style="12" customWidth="1"/>
    <col min="13271" max="13271" width="14" style="12" customWidth="1"/>
    <col min="13272" max="13272" width="10.5703125" style="12" customWidth="1"/>
    <col min="13273" max="13273" width="12.7109375" style="12" customWidth="1"/>
    <col min="13274" max="13274" width="12.140625" style="12" customWidth="1"/>
    <col min="13275" max="13276" width="11.85546875" style="12" customWidth="1"/>
    <col min="13277" max="13277" width="17.85546875" style="12" customWidth="1"/>
    <col min="13278" max="13521" width="9.140625" style="12"/>
    <col min="13522" max="13522" width="62.7109375" style="12" customWidth="1"/>
    <col min="13523" max="13523" width="14.140625" style="12" customWidth="1"/>
    <col min="13524" max="13524" width="10" style="12" customWidth="1"/>
    <col min="13525" max="13526" width="12.7109375" style="12" customWidth="1"/>
    <col min="13527" max="13527" width="14" style="12" customWidth="1"/>
    <col min="13528" max="13528" width="10.5703125" style="12" customWidth="1"/>
    <col min="13529" max="13529" width="12.7109375" style="12" customWidth="1"/>
    <col min="13530" max="13530" width="12.140625" style="12" customWidth="1"/>
    <col min="13531" max="13532" width="11.85546875" style="12" customWidth="1"/>
    <col min="13533" max="13533" width="17.85546875" style="12" customWidth="1"/>
    <col min="13534" max="13777" width="9.140625" style="12"/>
    <col min="13778" max="13778" width="62.7109375" style="12" customWidth="1"/>
    <col min="13779" max="13779" width="14.140625" style="12" customWidth="1"/>
    <col min="13780" max="13780" width="10" style="12" customWidth="1"/>
    <col min="13781" max="13782" width="12.7109375" style="12" customWidth="1"/>
    <col min="13783" max="13783" width="14" style="12" customWidth="1"/>
    <col min="13784" max="13784" width="10.5703125" style="12" customWidth="1"/>
    <col min="13785" max="13785" width="12.7109375" style="12" customWidth="1"/>
    <col min="13786" max="13786" width="12.140625" style="12" customWidth="1"/>
    <col min="13787" max="13788" width="11.85546875" style="12" customWidth="1"/>
    <col min="13789" max="13789" width="17.85546875" style="12" customWidth="1"/>
    <col min="13790" max="14033" width="9.140625" style="12"/>
    <col min="14034" max="14034" width="62.7109375" style="12" customWidth="1"/>
    <col min="14035" max="14035" width="14.140625" style="12" customWidth="1"/>
    <col min="14036" max="14036" width="10" style="12" customWidth="1"/>
    <col min="14037" max="14038" width="12.7109375" style="12" customWidth="1"/>
    <col min="14039" max="14039" width="14" style="12" customWidth="1"/>
    <col min="14040" max="14040" width="10.5703125" style="12" customWidth="1"/>
    <col min="14041" max="14041" width="12.7109375" style="12" customWidth="1"/>
    <col min="14042" max="14042" width="12.140625" style="12" customWidth="1"/>
    <col min="14043" max="14044" width="11.85546875" style="12" customWidth="1"/>
    <col min="14045" max="14045" width="17.85546875" style="12" customWidth="1"/>
    <col min="14046" max="14289" width="9.140625" style="12"/>
    <col min="14290" max="14290" width="62.7109375" style="12" customWidth="1"/>
    <col min="14291" max="14291" width="14.140625" style="12" customWidth="1"/>
    <col min="14292" max="14292" width="10" style="12" customWidth="1"/>
    <col min="14293" max="14294" width="12.7109375" style="12" customWidth="1"/>
    <col min="14295" max="14295" width="14" style="12" customWidth="1"/>
    <col min="14296" max="14296" width="10.5703125" style="12" customWidth="1"/>
    <col min="14297" max="14297" width="12.7109375" style="12" customWidth="1"/>
    <col min="14298" max="14298" width="12.140625" style="12" customWidth="1"/>
    <col min="14299" max="14300" width="11.85546875" style="12" customWidth="1"/>
    <col min="14301" max="14301" width="17.85546875" style="12" customWidth="1"/>
    <col min="14302" max="14545" width="9.140625" style="12"/>
    <col min="14546" max="14546" width="62.7109375" style="12" customWidth="1"/>
    <col min="14547" max="14547" width="14.140625" style="12" customWidth="1"/>
    <col min="14548" max="14548" width="10" style="12" customWidth="1"/>
    <col min="14549" max="14550" width="12.7109375" style="12" customWidth="1"/>
    <col min="14551" max="14551" width="14" style="12" customWidth="1"/>
    <col min="14552" max="14552" width="10.5703125" style="12" customWidth="1"/>
    <col min="14553" max="14553" width="12.7109375" style="12" customWidth="1"/>
    <col min="14554" max="14554" width="12.140625" style="12" customWidth="1"/>
    <col min="14555" max="14556" width="11.85546875" style="12" customWidth="1"/>
    <col min="14557" max="14557" width="17.85546875" style="12" customWidth="1"/>
    <col min="14558" max="14801" width="9.140625" style="12"/>
    <col min="14802" max="14802" width="62.7109375" style="12" customWidth="1"/>
    <col min="14803" max="14803" width="14.140625" style="12" customWidth="1"/>
    <col min="14804" max="14804" width="10" style="12" customWidth="1"/>
    <col min="14805" max="14806" width="12.7109375" style="12" customWidth="1"/>
    <col min="14807" max="14807" width="14" style="12" customWidth="1"/>
    <col min="14808" max="14808" width="10.5703125" style="12" customWidth="1"/>
    <col min="14809" max="14809" width="12.7109375" style="12" customWidth="1"/>
    <col min="14810" max="14810" width="12.140625" style="12" customWidth="1"/>
    <col min="14811" max="14812" width="11.85546875" style="12" customWidth="1"/>
    <col min="14813" max="14813" width="17.85546875" style="12" customWidth="1"/>
    <col min="14814" max="15057" width="9.140625" style="12"/>
    <col min="15058" max="15058" width="62.7109375" style="12" customWidth="1"/>
    <col min="15059" max="15059" width="14.140625" style="12" customWidth="1"/>
    <col min="15060" max="15060" width="10" style="12" customWidth="1"/>
    <col min="15061" max="15062" width="12.7109375" style="12" customWidth="1"/>
    <col min="15063" max="15063" width="14" style="12" customWidth="1"/>
    <col min="15064" max="15064" width="10.5703125" style="12" customWidth="1"/>
    <col min="15065" max="15065" width="12.7109375" style="12" customWidth="1"/>
    <col min="15066" max="15066" width="12.140625" style="12" customWidth="1"/>
    <col min="15067" max="15068" width="11.85546875" style="12" customWidth="1"/>
    <col min="15069" max="15069" width="17.85546875" style="12" customWidth="1"/>
    <col min="15070" max="15313" width="9.140625" style="12"/>
    <col min="15314" max="15314" width="62.7109375" style="12" customWidth="1"/>
    <col min="15315" max="15315" width="14.140625" style="12" customWidth="1"/>
    <col min="15316" max="15316" width="10" style="12" customWidth="1"/>
    <col min="15317" max="15318" width="12.7109375" style="12" customWidth="1"/>
    <col min="15319" max="15319" width="14" style="12" customWidth="1"/>
    <col min="15320" max="15320" width="10.5703125" style="12" customWidth="1"/>
    <col min="15321" max="15321" width="12.7109375" style="12" customWidth="1"/>
    <col min="15322" max="15322" width="12.140625" style="12" customWidth="1"/>
    <col min="15323" max="15324" width="11.85546875" style="12" customWidth="1"/>
    <col min="15325" max="15325" width="17.85546875" style="12" customWidth="1"/>
    <col min="15326" max="15569" width="9.140625" style="12"/>
    <col min="15570" max="15570" width="62.7109375" style="12" customWidth="1"/>
    <col min="15571" max="15571" width="14.140625" style="12" customWidth="1"/>
    <col min="15572" max="15572" width="10" style="12" customWidth="1"/>
    <col min="15573" max="15574" width="12.7109375" style="12" customWidth="1"/>
    <col min="15575" max="15575" width="14" style="12" customWidth="1"/>
    <col min="15576" max="15576" width="10.5703125" style="12" customWidth="1"/>
    <col min="15577" max="15577" width="12.7109375" style="12" customWidth="1"/>
    <col min="15578" max="15578" width="12.140625" style="12" customWidth="1"/>
    <col min="15579" max="15580" width="11.85546875" style="12" customWidth="1"/>
    <col min="15581" max="15581" width="17.85546875" style="12" customWidth="1"/>
    <col min="15582" max="15825" width="9.140625" style="12"/>
    <col min="15826" max="15826" width="62.7109375" style="12" customWidth="1"/>
    <col min="15827" max="15827" width="14.140625" style="12" customWidth="1"/>
    <col min="15828" max="15828" width="10" style="12" customWidth="1"/>
    <col min="15829" max="15830" width="12.7109375" style="12" customWidth="1"/>
    <col min="15831" max="15831" width="14" style="12" customWidth="1"/>
    <col min="15832" max="15832" width="10.5703125" style="12" customWidth="1"/>
    <col min="15833" max="15833" width="12.7109375" style="12" customWidth="1"/>
    <col min="15834" max="15834" width="12.140625" style="12" customWidth="1"/>
    <col min="15835" max="15836" width="11.85546875" style="12" customWidth="1"/>
    <col min="15837" max="15837" width="17.85546875" style="12" customWidth="1"/>
    <col min="15838" max="16081" width="9.140625" style="12"/>
    <col min="16082" max="16082" width="62.7109375" style="12" customWidth="1"/>
    <col min="16083" max="16083" width="14.140625" style="12" customWidth="1"/>
    <col min="16084" max="16084" width="10" style="12" customWidth="1"/>
    <col min="16085" max="16086" width="12.7109375" style="12" customWidth="1"/>
    <col min="16087" max="16087" width="14" style="12" customWidth="1"/>
    <col min="16088" max="16088" width="10.5703125" style="12" customWidth="1"/>
    <col min="16089" max="16089" width="12.7109375" style="12" customWidth="1"/>
    <col min="16090" max="16090" width="12.140625" style="12" customWidth="1"/>
    <col min="16091" max="16092" width="11.85546875" style="12" customWidth="1"/>
    <col min="16093" max="16093" width="17.85546875" style="12" customWidth="1"/>
    <col min="16094" max="16384" width="9.140625" style="12"/>
  </cols>
  <sheetData>
    <row r="1" spans="1:4" s="5" customFormat="1" ht="19.5" customHeight="1" x14ac:dyDescent="0.2">
      <c r="A1" s="1"/>
      <c r="B1" s="2"/>
      <c r="C1" s="3"/>
      <c r="D1" s="3"/>
    </row>
    <row r="2" spans="1:4" s="5" customFormat="1" ht="19.5" customHeight="1" x14ac:dyDescent="0.25">
      <c r="A2" s="1"/>
      <c r="B2" s="2"/>
      <c r="C2" s="71" t="s">
        <v>0</v>
      </c>
      <c r="D2" s="29"/>
    </row>
    <row r="3" spans="1:4" s="5" customFormat="1" ht="19.5" customHeight="1" x14ac:dyDescent="0.25">
      <c r="A3" s="1"/>
      <c r="B3" s="2"/>
      <c r="C3" s="71" t="s">
        <v>1</v>
      </c>
      <c r="D3" s="29"/>
    </row>
    <row r="4" spans="1:4" s="5" customFormat="1" ht="19.5" customHeight="1" x14ac:dyDescent="0.25">
      <c r="A4" s="1"/>
      <c r="B4" s="2"/>
      <c r="C4" s="71" t="s">
        <v>2</v>
      </c>
      <c r="D4" s="29"/>
    </row>
    <row r="5" spans="1:4" s="5" customFormat="1" ht="19.5" customHeight="1" x14ac:dyDescent="0.25">
      <c r="A5" s="1"/>
      <c r="B5" s="2"/>
      <c r="C5" s="71" t="s">
        <v>85</v>
      </c>
      <c r="D5" s="29"/>
    </row>
    <row r="6" spans="1:4" s="5" customFormat="1" ht="19.5" customHeight="1" x14ac:dyDescent="0.25">
      <c r="A6" s="1"/>
      <c r="B6" s="2"/>
      <c r="C6" s="71" t="s">
        <v>86</v>
      </c>
      <c r="D6" s="29"/>
    </row>
    <row r="7" spans="1:4" s="5" customFormat="1" ht="19.5" customHeight="1" x14ac:dyDescent="0.25">
      <c r="A7" s="1"/>
      <c r="B7" s="2"/>
      <c r="C7" s="3"/>
      <c r="D7" s="29"/>
    </row>
    <row r="8" spans="1:4" s="5" customFormat="1" ht="19.5" customHeight="1" x14ac:dyDescent="0.2">
      <c r="A8" s="1"/>
      <c r="B8" s="196" t="s">
        <v>194</v>
      </c>
      <c r="C8" s="196"/>
      <c r="D8" s="196"/>
    </row>
    <row r="9" spans="1:4" s="5" customFormat="1" ht="19.5" customHeight="1" x14ac:dyDescent="0.25">
      <c r="A9" s="1"/>
      <c r="B9" s="197" t="s">
        <v>183</v>
      </c>
      <c r="C9" s="197"/>
      <c r="D9" s="197"/>
    </row>
    <row r="10" spans="1:4" s="5" customFormat="1" ht="19.5" customHeight="1" x14ac:dyDescent="0.25">
      <c r="A10" s="1"/>
      <c r="B10" s="6" t="s">
        <v>195</v>
      </c>
      <c r="C10" s="72" t="s">
        <v>88</v>
      </c>
      <c r="D10" s="29"/>
    </row>
    <row r="11" spans="1:4" s="5" customFormat="1" ht="19.5" customHeight="1" x14ac:dyDescent="0.25">
      <c r="A11" s="1"/>
      <c r="B11" s="7"/>
      <c r="C11" s="158"/>
      <c r="D11" s="28"/>
    </row>
    <row r="12" spans="1:4" s="5" customFormat="1" ht="19.5" customHeight="1" x14ac:dyDescent="0.2">
      <c r="A12" s="1"/>
      <c r="B12" s="9"/>
      <c r="C12" s="10"/>
      <c r="D12" s="30"/>
    </row>
    <row r="13" spans="1:4" s="36" customFormat="1" ht="30" x14ac:dyDescent="0.25">
      <c r="A13" s="161" t="s">
        <v>196</v>
      </c>
      <c r="B13" s="162" t="s">
        <v>197</v>
      </c>
      <c r="C13" s="162" t="s">
        <v>198</v>
      </c>
      <c r="D13" s="163" t="s">
        <v>199</v>
      </c>
    </row>
    <row r="14" spans="1:4" s="146" customFormat="1" ht="37.5" customHeight="1" x14ac:dyDescent="0.25">
      <c r="A14" s="166" t="s">
        <v>204</v>
      </c>
      <c r="B14" s="167" t="s">
        <v>200</v>
      </c>
      <c r="C14" s="168" t="s">
        <v>201</v>
      </c>
      <c r="D14" s="191">
        <v>0.9</v>
      </c>
    </row>
    <row r="15" spans="1:4" s="144" customFormat="1" ht="14.25" x14ac:dyDescent="0.25">
      <c r="A15" s="166" t="s">
        <v>205</v>
      </c>
      <c r="B15" s="167" t="s">
        <v>202</v>
      </c>
      <c r="C15" s="168" t="s">
        <v>203</v>
      </c>
      <c r="D15" s="191">
        <v>0.1</v>
      </c>
    </row>
    <row r="16" spans="1:4" s="13" customFormat="1" ht="22.15" customHeight="1" x14ac:dyDescent="0.25">
      <c r="A16" s="174"/>
      <c r="B16" s="175"/>
      <c r="C16" s="176"/>
      <c r="D16" s="177"/>
    </row>
    <row r="17" spans="1:4" s="13" customFormat="1" ht="15.6" customHeight="1" x14ac:dyDescent="0.25">
      <c r="A17" s="14"/>
      <c r="B17" s="62"/>
      <c r="C17" s="63"/>
      <c r="D17" s="63"/>
    </row>
    <row r="18" spans="1:4" s="13" customFormat="1" ht="15.6" customHeight="1" x14ac:dyDescent="0.25">
      <c r="A18" s="14"/>
      <c r="B18" s="133" t="s">
        <v>186</v>
      </c>
      <c r="C18" s="63"/>
      <c r="D18" s="63"/>
    </row>
    <row r="19" spans="1:4" s="13" customFormat="1" ht="15.6" customHeight="1" x14ac:dyDescent="0.25">
      <c r="A19" s="14"/>
      <c r="B19" s="62"/>
      <c r="C19" s="63"/>
      <c r="D19" s="63"/>
    </row>
    <row r="20" spans="1:4" s="13" customFormat="1" ht="15.6" customHeight="1" x14ac:dyDescent="0.25">
      <c r="A20" s="14"/>
      <c r="B20" s="62"/>
      <c r="C20" s="63"/>
      <c r="D20" s="63"/>
    </row>
    <row r="21" spans="1:4" s="13" customFormat="1" ht="15.6" customHeight="1" x14ac:dyDescent="0.25">
      <c r="A21" s="14"/>
      <c r="B21" s="62"/>
      <c r="C21" s="17" t="s">
        <v>179</v>
      </c>
      <c r="D21" s="63"/>
    </row>
    <row r="22" spans="1:4" s="13" customFormat="1" ht="15.6" customHeight="1" x14ac:dyDescent="0.25">
      <c r="A22" s="14"/>
      <c r="B22" s="62"/>
      <c r="C22" s="63" t="s">
        <v>191</v>
      </c>
      <c r="D22" s="63"/>
    </row>
    <row r="23" spans="1:4" s="13" customFormat="1" ht="15.6" customHeight="1" x14ac:dyDescent="0.25">
      <c r="A23" s="14"/>
      <c r="B23" s="62"/>
      <c r="C23" s="63" t="s">
        <v>180</v>
      </c>
      <c r="D23" s="63"/>
    </row>
    <row r="24" spans="1:4" s="13" customFormat="1" ht="15.6" customHeight="1" x14ac:dyDescent="0.25">
      <c r="A24" s="14"/>
      <c r="B24" s="62"/>
      <c r="C24" s="63"/>
      <c r="D24" s="63"/>
    </row>
    <row r="25" spans="1:4" s="13" customFormat="1" ht="15.6" customHeight="1" x14ac:dyDescent="0.25">
      <c r="A25" s="14"/>
      <c r="B25" s="62"/>
      <c r="C25" s="63"/>
      <c r="D25" s="63"/>
    </row>
    <row r="26" spans="1:4" s="13" customFormat="1" ht="15.6" customHeight="1" x14ac:dyDescent="0.25">
      <c r="A26" s="14"/>
      <c r="B26" s="62"/>
      <c r="C26" s="63"/>
      <c r="D26" s="63"/>
    </row>
    <row r="27" spans="1:4" s="13" customFormat="1" ht="15.6" customHeight="1" x14ac:dyDescent="0.25">
      <c r="A27" s="14"/>
      <c r="B27" s="62"/>
      <c r="C27" s="63"/>
      <c r="D27" s="63"/>
    </row>
    <row r="28" spans="1:4" s="13" customFormat="1" ht="15.6" customHeight="1" x14ac:dyDescent="0.25">
      <c r="A28" s="14"/>
      <c r="B28" s="15"/>
      <c r="C28" s="16"/>
      <c r="D28" s="16"/>
    </row>
    <row r="29" spans="1:4" s="13" customFormat="1" ht="15.6" customHeight="1" x14ac:dyDescent="0.25">
      <c r="A29" s="14"/>
      <c r="B29" s="15"/>
      <c r="C29" s="16"/>
      <c r="D29" s="16"/>
    </row>
    <row r="30" spans="1:4" s="13" customFormat="1" ht="15.6" customHeight="1" x14ac:dyDescent="0.25">
      <c r="A30" s="14"/>
      <c r="B30" s="15"/>
      <c r="C30" s="16"/>
      <c r="D30" s="16"/>
    </row>
    <row r="31" spans="1:4" s="13" customFormat="1" ht="15.6" customHeight="1" x14ac:dyDescent="0.25">
      <c r="A31" s="14"/>
      <c r="B31" s="15"/>
      <c r="C31" s="16"/>
      <c r="D31" s="16"/>
    </row>
    <row r="32" spans="1:4" s="13" customFormat="1" ht="15.6" customHeight="1" x14ac:dyDescent="0.25">
      <c r="A32" s="14"/>
      <c r="B32" s="15"/>
      <c r="C32" s="16"/>
      <c r="D32" s="16"/>
    </row>
    <row r="33" spans="1:4" s="13" customFormat="1" ht="15.6" customHeight="1" x14ac:dyDescent="0.25">
      <c r="A33" s="14"/>
      <c r="B33" s="15"/>
      <c r="C33" s="16"/>
      <c r="D33" s="16"/>
    </row>
    <row r="34" spans="1:4" s="13" customFormat="1" ht="15.6" customHeight="1" x14ac:dyDescent="0.25">
      <c r="A34" s="14"/>
      <c r="B34" s="15"/>
      <c r="C34" s="16"/>
      <c r="D34" s="16"/>
    </row>
    <row r="35" spans="1:4" s="13" customFormat="1" ht="15.6" customHeight="1" x14ac:dyDescent="0.25">
      <c r="A35" s="14"/>
      <c r="B35" s="15"/>
      <c r="C35" s="16"/>
      <c r="D35" s="16"/>
    </row>
    <row r="36" spans="1:4" s="13" customFormat="1" ht="15.6" customHeight="1" x14ac:dyDescent="0.25">
      <c r="A36" s="14"/>
      <c r="B36" s="15"/>
      <c r="C36" s="16"/>
      <c r="D36" s="16"/>
    </row>
    <row r="37" spans="1:4" s="13" customFormat="1" ht="15.6" customHeight="1" x14ac:dyDescent="0.25">
      <c r="A37" s="14"/>
      <c r="B37" s="15"/>
      <c r="C37" s="16"/>
      <c r="D37" s="16"/>
    </row>
    <row r="38" spans="1:4" s="13" customFormat="1" ht="15.6" customHeight="1" x14ac:dyDescent="0.25">
      <c r="A38" s="14"/>
      <c r="B38" s="15"/>
      <c r="C38" s="16"/>
      <c r="D38" s="16"/>
    </row>
    <row r="39" spans="1:4" s="13" customFormat="1" ht="15.6" customHeight="1" x14ac:dyDescent="0.25">
      <c r="A39" s="14"/>
      <c r="B39" s="15"/>
      <c r="C39" s="16"/>
      <c r="D39" s="16"/>
    </row>
    <row r="40" spans="1:4" s="13" customFormat="1" ht="15.6" customHeight="1" x14ac:dyDescent="0.25">
      <c r="A40" s="14"/>
      <c r="B40" s="15"/>
      <c r="C40" s="16"/>
      <c r="D40" s="16"/>
    </row>
    <row r="41" spans="1:4" s="13" customFormat="1" x14ac:dyDescent="0.25">
      <c r="A41" s="14"/>
      <c r="B41" s="15"/>
      <c r="C41" s="16"/>
      <c r="D41" s="16"/>
    </row>
    <row r="42" spans="1:4" s="13" customFormat="1" x14ac:dyDescent="0.25">
      <c r="A42" s="14"/>
      <c r="B42" s="15"/>
      <c r="C42" s="16"/>
      <c r="D42" s="16"/>
    </row>
    <row r="43" spans="1:4" s="13" customFormat="1" x14ac:dyDescent="0.25">
      <c r="A43" s="14"/>
      <c r="B43" s="15"/>
      <c r="C43" s="16"/>
      <c r="D43" s="16"/>
    </row>
    <row r="44" spans="1:4" s="13" customFormat="1" x14ac:dyDescent="0.25">
      <c r="A44" s="14"/>
      <c r="B44" s="15"/>
      <c r="C44" s="16"/>
      <c r="D44" s="16"/>
    </row>
    <row r="45" spans="1:4" s="13" customFormat="1" x14ac:dyDescent="0.25">
      <c r="A45" s="14"/>
      <c r="B45" s="15"/>
      <c r="C45" s="16"/>
      <c r="D45" s="16"/>
    </row>
    <row r="46" spans="1:4" s="13" customFormat="1" x14ac:dyDescent="0.25">
      <c r="A46" s="14"/>
      <c r="B46" s="15"/>
      <c r="C46" s="16"/>
      <c r="D46" s="16"/>
    </row>
    <row r="47" spans="1:4" s="13" customFormat="1" x14ac:dyDescent="0.25">
      <c r="A47" s="14"/>
      <c r="B47" s="15"/>
      <c r="C47" s="16"/>
      <c r="D47" s="16"/>
    </row>
    <row r="48" spans="1:4" s="13" customFormat="1" x14ac:dyDescent="0.25">
      <c r="A48" s="14"/>
      <c r="B48" s="15"/>
      <c r="C48" s="16"/>
      <c r="D48" s="16"/>
    </row>
    <row r="49" spans="1:4" s="13" customFormat="1" x14ac:dyDescent="0.25">
      <c r="A49" s="14"/>
      <c r="B49" s="15"/>
      <c r="C49" s="16"/>
      <c r="D49" s="16"/>
    </row>
    <row r="50" spans="1:4" s="13" customFormat="1" x14ac:dyDescent="0.25">
      <c r="A50" s="14"/>
      <c r="B50" s="15"/>
      <c r="C50" s="16"/>
      <c r="D50" s="16"/>
    </row>
    <row r="51" spans="1:4" s="13" customFormat="1" x14ac:dyDescent="0.25">
      <c r="A51" s="14"/>
      <c r="B51" s="15"/>
      <c r="C51" s="16"/>
      <c r="D51" s="16"/>
    </row>
    <row r="52" spans="1:4" s="13" customFormat="1" x14ac:dyDescent="0.25">
      <c r="A52" s="14"/>
      <c r="B52" s="15"/>
      <c r="C52" s="16"/>
      <c r="D52" s="16"/>
    </row>
    <row r="53" spans="1:4" s="13" customFormat="1" x14ac:dyDescent="0.25">
      <c r="A53" s="14"/>
      <c r="B53" s="15"/>
      <c r="C53" s="16"/>
      <c r="D53" s="16"/>
    </row>
    <row r="54" spans="1:4" s="13" customFormat="1" x14ac:dyDescent="0.25">
      <c r="A54" s="14"/>
      <c r="B54" s="15"/>
      <c r="C54" s="16"/>
      <c r="D54" s="16"/>
    </row>
    <row r="55" spans="1:4" s="13" customFormat="1" x14ac:dyDescent="0.25">
      <c r="A55" s="14"/>
      <c r="B55" s="15"/>
      <c r="C55" s="16"/>
      <c r="D55" s="16"/>
    </row>
    <row r="56" spans="1:4" s="13" customFormat="1" x14ac:dyDescent="0.25">
      <c r="A56" s="14"/>
      <c r="B56" s="15"/>
      <c r="C56" s="16"/>
      <c r="D56" s="16"/>
    </row>
    <row r="57" spans="1:4" s="13" customFormat="1" x14ac:dyDescent="0.25">
      <c r="A57" s="14"/>
      <c r="B57" s="15"/>
      <c r="C57" s="16"/>
      <c r="D57" s="16"/>
    </row>
    <row r="58" spans="1:4" s="13" customFormat="1" x14ac:dyDescent="0.25">
      <c r="A58" s="14"/>
      <c r="B58" s="15"/>
      <c r="C58" s="16"/>
      <c r="D58" s="16"/>
    </row>
    <row r="59" spans="1:4" s="13" customFormat="1" x14ac:dyDescent="0.25">
      <c r="A59" s="14"/>
      <c r="B59" s="15"/>
      <c r="C59" s="16"/>
      <c r="D59" s="16"/>
    </row>
    <row r="60" spans="1:4" s="13" customFormat="1" x14ac:dyDescent="0.25">
      <c r="A60" s="14"/>
      <c r="B60" s="15"/>
      <c r="C60" s="16"/>
      <c r="D60" s="16"/>
    </row>
    <row r="61" spans="1:4" s="13" customFormat="1" x14ac:dyDescent="0.25">
      <c r="A61" s="14"/>
      <c r="B61" s="15"/>
      <c r="C61" s="16"/>
      <c r="D61" s="16"/>
    </row>
    <row r="62" spans="1:4" s="13" customFormat="1" x14ac:dyDescent="0.25">
      <c r="A62" s="14"/>
      <c r="B62" s="15"/>
      <c r="C62" s="16"/>
      <c r="D62" s="16"/>
    </row>
    <row r="63" spans="1:4" s="13" customFormat="1" x14ac:dyDescent="0.25">
      <c r="A63" s="14"/>
      <c r="B63" s="15"/>
      <c r="C63" s="16"/>
      <c r="D63" s="16"/>
    </row>
    <row r="64" spans="1:4" s="13" customFormat="1" x14ac:dyDescent="0.25">
      <c r="A64" s="14"/>
      <c r="B64" s="15"/>
      <c r="C64" s="16"/>
      <c r="D64" s="16"/>
    </row>
    <row r="65" spans="1:4" s="13" customFormat="1" x14ac:dyDescent="0.25">
      <c r="A65" s="14"/>
      <c r="B65" s="15"/>
      <c r="C65" s="16"/>
      <c r="D65" s="16"/>
    </row>
    <row r="66" spans="1:4" s="13" customFormat="1" x14ac:dyDescent="0.25">
      <c r="A66" s="14"/>
      <c r="B66" s="15"/>
      <c r="C66" s="16"/>
      <c r="D66" s="16"/>
    </row>
    <row r="67" spans="1:4" s="13" customFormat="1" x14ac:dyDescent="0.25">
      <c r="A67" s="14"/>
      <c r="B67" s="15"/>
      <c r="C67" s="16"/>
      <c r="D67" s="16"/>
    </row>
    <row r="68" spans="1:4" s="13" customFormat="1" x14ac:dyDescent="0.25">
      <c r="A68" s="14"/>
      <c r="B68" s="15"/>
      <c r="C68" s="16"/>
      <c r="D68" s="16"/>
    </row>
    <row r="69" spans="1:4" s="13" customFormat="1" x14ac:dyDescent="0.25">
      <c r="A69" s="14"/>
      <c r="B69" s="15"/>
      <c r="C69" s="16"/>
      <c r="D69" s="16"/>
    </row>
    <row r="70" spans="1:4" s="13" customFormat="1" x14ac:dyDescent="0.25">
      <c r="A70" s="14"/>
      <c r="B70" s="15"/>
      <c r="C70" s="16"/>
      <c r="D70" s="16"/>
    </row>
    <row r="71" spans="1:4" s="13" customFormat="1" x14ac:dyDescent="0.25">
      <c r="A71" s="14"/>
      <c r="B71" s="15"/>
      <c r="C71" s="16"/>
      <c r="D71" s="16"/>
    </row>
    <row r="72" spans="1:4" s="13" customFormat="1" x14ac:dyDescent="0.25">
      <c r="A72" s="14"/>
      <c r="B72" s="15"/>
      <c r="C72" s="16"/>
      <c r="D72" s="16"/>
    </row>
    <row r="73" spans="1:4" s="13" customFormat="1" x14ac:dyDescent="0.25">
      <c r="A73" s="14"/>
      <c r="B73" s="15"/>
      <c r="C73" s="16"/>
      <c r="D73" s="16"/>
    </row>
    <row r="74" spans="1:4" s="13" customFormat="1" x14ac:dyDescent="0.25">
      <c r="A74" s="14"/>
      <c r="B74" s="15"/>
      <c r="C74" s="16"/>
      <c r="D74" s="16"/>
    </row>
    <row r="75" spans="1:4" s="13" customFormat="1" x14ac:dyDescent="0.25">
      <c r="A75" s="14"/>
      <c r="B75" s="15"/>
      <c r="C75" s="16"/>
      <c r="D75" s="16"/>
    </row>
    <row r="76" spans="1:4" s="13" customFormat="1" x14ac:dyDescent="0.25">
      <c r="A76" s="14"/>
      <c r="B76" s="15"/>
      <c r="C76" s="16"/>
      <c r="D76" s="16"/>
    </row>
    <row r="77" spans="1:4" s="13" customFormat="1" x14ac:dyDescent="0.25">
      <c r="A77" s="14"/>
      <c r="B77" s="15"/>
      <c r="C77" s="16"/>
      <c r="D77" s="16"/>
    </row>
    <row r="78" spans="1:4" s="13" customFormat="1" x14ac:dyDescent="0.25">
      <c r="A78" s="14"/>
      <c r="B78" s="15"/>
      <c r="C78" s="16"/>
      <c r="D78" s="16"/>
    </row>
    <row r="79" spans="1:4" s="13" customFormat="1" x14ac:dyDescent="0.25">
      <c r="A79" s="14"/>
      <c r="B79" s="15"/>
      <c r="C79" s="16"/>
      <c r="D79" s="16"/>
    </row>
    <row r="80" spans="1:4" s="13" customFormat="1" x14ac:dyDescent="0.25">
      <c r="A80" s="14"/>
      <c r="B80" s="15"/>
      <c r="C80" s="16"/>
      <c r="D80" s="16"/>
    </row>
    <row r="81" spans="1:4" s="13" customFormat="1" x14ac:dyDescent="0.25">
      <c r="A81" s="14"/>
      <c r="B81" s="15"/>
      <c r="C81" s="16"/>
      <c r="D81" s="16"/>
    </row>
    <row r="82" spans="1:4" s="13" customFormat="1" x14ac:dyDescent="0.25">
      <c r="A82" s="14"/>
      <c r="B82" s="15"/>
      <c r="C82" s="16"/>
      <c r="D82" s="16"/>
    </row>
    <row r="83" spans="1:4" s="13" customFormat="1" x14ac:dyDescent="0.25">
      <c r="A83" s="14"/>
      <c r="B83" s="15"/>
      <c r="C83" s="16"/>
      <c r="D83" s="16"/>
    </row>
    <row r="84" spans="1:4" s="13" customFormat="1" x14ac:dyDescent="0.25">
      <c r="A84" s="14"/>
      <c r="B84" s="15"/>
      <c r="C84" s="16"/>
      <c r="D84" s="16"/>
    </row>
    <row r="85" spans="1:4" s="13" customFormat="1" x14ac:dyDescent="0.25">
      <c r="A85" s="14"/>
      <c r="B85" s="15"/>
      <c r="C85" s="16"/>
      <c r="D85" s="16"/>
    </row>
    <row r="86" spans="1:4" s="13" customFormat="1" x14ac:dyDescent="0.25">
      <c r="A86" s="14"/>
      <c r="B86" s="15"/>
      <c r="C86" s="16"/>
      <c r="D86" s="16"/>
    </row>
    <row r="87" spans="1:4" s="13" customFormat="1" x14ac:dyDescent="0.25">
      <c r="A87" s="14"/>
      <c r="B87" s="15"/>
      <c r="C87" s="16"/>
      <c r="D87" s="16"/>
    </row>
    <row r="88" spans="1:4" s="13" customFormat="1" x14ac:dyDescent="0.25">
      <c r="A88" s="14"/>
      <c r="B88" s="15"/>
      <c r="C88" s="16"/>
      <c r="D88" s="16"/>
    </row>
    <row r="89" spans="1:4" s="13" customFormat="1" x14ac:dyDescent="0.25">
      <c r="A89" s="14"/>
      <c r="B89" s="15"/>
      <c r="C89" s="16"/>
      <c r="D89" s="16"/>
    </row>
    <row r="90" spans="1:4" s="13" customFormat="1" x14ac:dyDescent="0.25">
      <c r="A90" s="14"/>
      <c r="B90" s="15"/>
      <c r="C90" s="16"/>
      <c r="D90" s="16"/>
    </row>
    <row r="91" spans="1:4" s="13" customFormat="1" x14ac:dyDescent="0.25">
      <c r="A91" s="14"/>
      <c r="B91" s="15"/>
      <c r="C91" s="16"/>
      <c r="D91" s="16"/>
    </row>
    <row r="92" spans="1:4" s="13" customFormat="1" x14ac:dyDescent="0.25">
      <c r="A92" s="14"/>
      <c r="B92" s="15"/>
      <c r="C92" s="16"/>
      <c r="D92" s="16"/>
    </row>
    <row r="93" spans="1:4" s="13" customFormat="1" x14ac:dyDescent="0.25">
      <c r="A93" s="14"/>
      <c r="B93" s="15"/>
      <c r="C93" s="16"/>
      <c r="D93" s="16"/>
    </row>
    <row r="94" spans="1:4" s="13" customFormat="1" x14ac:dyDescent="0.25">
      <c r="A94" s="14"/>
      <c r="B94" s="15"/>
      <c r="C94" s="16"/>
      <c r="D94" s="16"/>
    </row>
    <row r="95" spans="1:4" s="13" customFormat="1" x14ac:dyDescent="0.25">
      <c r="A95" s="14"/>
      <c r="B95" s="15"/>
      <c r="C95" s="16"/>
      <c r="D95" s="16"/>
    </row>
    <row r="96" spans="1:4" s="13" customFormat="1" x14ac:dyDescent="0.25">
      <c r="A96" s="14"/>
      <c r="B96" s="15"/>
      <c r="C96" s="16"/>
      <c r="D96" s="16"/>
    </row>
    <row r="97" spans="1:4" s="13" customFormat="1" x14ac:dyDescent="0.25">
      <c r="A97" s="14"/>
      <c r="B97" s="15"/>
      <c r="C97" s="16"/>
      <c r="D97" s="16"/>
    </row>
    <row r="98" spans="1:4" s="13" customFormat="1" x14ac:dyDescent="0.25">
      <c r="A98" s="14"/>
      <c r="B98" s="15"/>
      <c r="C98" s="16"/>
      <c r="D98" s="16"/>
    </row>
    <row r="99" spans="1:4" s="13" customFormat="1" x14ac:dyDescent="0.25">
      <c r="A99" s="14"/>
      <c r="B99" s="15"/>
      <c r="C99" s="16"/>
      <c r="D99" s="16"/>
    </row>
    <row r="100" spans="1:4" s="13" customFormat="1" x14ac:dyDescent="0.25">
      <c r="A100" s="14"/>
      <c r="B100" s="15"/>
      <c r="C100" s="16"/>
      <c r="D100" s="16"/>
    </row>
    <row r="101" spans="1:4" s="13" customFormat="1" x14ac:dyDescent="0.25">
      <c r="A101" s="14"/>
      <c r="B101" s="15"/>
      <c r="C101" s="16"/>
      <c r="D101" s="16"/>
    </row>
    <row r="102" spans="1:4" s="13" customFormat="1" x14ac:dyDescent="0.25">
      <c r="A102" s="14"/>
      <c r="B102" s="15"/>
      <c r="C102" s="16"/>
      <c r="D102" s="16"/>
    </row>
    <row r="103" spans="1:4" s="13" customFormat="1" x14ac:dyDescent="0.25">
      <c r="A103" s="14"/>
      <c r="B103" s="15"/>
      <c r="C103" s="16"/>
      <c r="D103" s="16"/>
    </row>
    <row r="104" spans="1:4" s="13" customFormat="1" x14ac:dyDescent="0.25">
      <c r="A104" s="14"/>
      <c r="B104" s="15"/>
      <c r="C104" s="16"/>
      <c r="D104" s="16"/>
    </row>
    <row r="105" spans="1:4" s="13" customFormat="1" x14ac:dyDescent="0.25">
      <c r="A105" s="14"/>
      <c r="B105" s="15"/>
      <c r="C105" s="16"/>
      <c r="D105" s="16"/>
    </row>
    <row r="106" spans="1:4" s="13" customFormat="1" x14ac:dyDescent="0.25">
      <c r="A106" s="14"/>
      <c r="B106" s="15"/>
      <c r="C106" s="16"/>
      <c r="D106" s="16"/>
    </row>
    <row r="107" spans="1:4" s="13" customFormat="1" x14ac:dyDescent="0.25">
      <c r="A107" s="14"/>
      <c r="B107" s="15"/>
      <c r="C107" s="16"/>
      <c r="D107" s="16"/>
    </row>
    <row r="108" spans="1:4" s="13" customFormat="1" x14ac:dyDescent="0.25">
      <c r="A108" s="14"/>
      <c r="B108" s="15"/>
      <c r="C108" s="16"/>
      <c r="D108" s="16"/>
    </row>
    <row r="109" spans="1:4" s="13" customFormat="1" x14ac:dyDescent="0.25">
      <c r="A109" s="14"/>
      <c r="B109" s="15"/>
      <c r="C109" s="16"/>
      <c r="D109" s="16"/>
    </row>
    <row r="110" spans="1:4" s="13" customFormat="1" x14ac:dyDescent="0.25">
      <c r="A110" s="14"/>
      <c r="B110" s="15"/>
      <c r="C110" s="16"/>
      <c r="D110" s="16"/>
    </row>
    <row r="111" spans="1:4" s="13" customFormat="1" x14ac:dyDescent="0.25">
      <c r="A111" s="14"/>
      <c r="B111" s="15"/>
      <c r="C111" s="16"/>
      <c r="D111" s="16"/>
    </row>
    <row r="112" spans="1:4" s="13" customFormat="1" x14ac:dyDescent="0.25">
      <c r="A112" s="14"/>
      <c r="B112" s="15"/>
      <c r="C112" s="16"/>
      <c r="D112" s="16"/>
    </row>
    <row r="113" spans="1:4" s="13" customFormat="1" x14ac:dyDescent="0.25">
      <c r="A113" s="14"/>
      <c r="B113" s="15"/>
      <c r="C113" s="16"/>
      <c r="D113" s="16"/>
    </row>
    <row r="114" spans="1:4" s="13" customFormat="1" x14ac:dyDescent="0.25">
      <c r="A114" s="14"/>
      <c r="B114" s="15"/>
      <c r="C114" s="16"/>
      <c r="D114" s="16"/>
    </row>
    <row r="115" spans="1:4" s="13" customFormat="1" x14ac:dyDescent="0.25">
      <c r="A115" s="14"/>
      <c r="B115" s="15"/>
      <c r="C115" s="16"/>
      <c r="D115" s="16"/>
    </row>
    <row r="116" spans="1:4" s="13" customFormat="1" x14ac:dyDescent="0.25">
      <c r="A116" s="14"/>
      <c r="B116" s="15"/>
      <c r="C116" s="16"/>
      <c r="D116" s="16"/>
    </row>
    <row r="117" spans="1:4" s="13" customFormat="1" x14ac:dyDescent="0.25">
      <c r="A117" s="14"/>
      <c r="B117" s="15"/>
      <c r="C117" s="16"/>
      <c r="D117" s="16"/>
    </row>
    <row r="118" spans="1:4" s="13" customFormat="1" x14ac:dyDescent="0.25">
      <c r="A118" s="14"/>
      <c r="B118" s="15"/>
      <c r="C118" s="16"/>
      <c r="D118" s="16"/>
    </row>
    <row r="119" spans="1:4" s="13" customFormat="1" x14ac:dyDescent="0.25">
      <c r="A119" s="14"/>
      <c r="B119" s="15"/>
      <c r="C119" s="16"/>
      <c r="D119" s="16"/>
    </row>
    <row r="120" spans="1:4" s="13" customFormat="1" x14ac:dyDescent="0.25">
      <c r="A120" s="14"/>
      <c r="B120" s="15"/>
      <c r="C120" s="16"/>
      <c r="D120" s="16"/>
    </row>
    <row r="121" spans="1:4" s="13" customFormat="1" x14ac:dyDescent="0.25">
      <c r="A121" s="14"/>
      <c r="B121" s="15"/>
      <c r="C121" s="16"/>
      <c r="D121" s="16"/>
    </row>
    <row r="122" spans="1:4" s="13" customFormat="1" x14ac:dyDescent="0.25">
      <c r="A122" s="14"/>
      <c r="B122" s="15"/>
      <c r="C122" s="16"/>
      <c r="D122" s="16"/>
    </row>
    <row r="123" spans="1:4" s="13" customFormat="1" x14ac:dyDescent="0.25">
      <c r="A123" s="14"/>
      <c r="B123" s="15"/>
      <c r="C123" s="16"/>
      <c r="D123" s="16"/>
    </row>
    <row r="124" spans="1:4" s="13" customFormat="1" x14ac:dyDescent="0.25">
      <c r="A124" s="14"/>
      <c r="B124" s="15"/>
      <c r="C124" s="16"/>
      <c r="D124" s="16"/>
    </row>
    <row r="125" spans="1:4" s="13" customFormat="1" x14ac:dyDescent="0.25">
      <c r="A125" s="14"/>
      <c r="B125" s="15"/>
      <c r="C125" s="16"/>
      <c r="D125" s="16"/>
    </row>
    <row r="133" spans="1:11" s="20" customFormat="1" x14ac:dyDescent="0.25">
      <c r="A133" s="18"/>
      <c r="B133" s="19"/>
      <c r="E133" s="12"/>
      <c r="F133" s="12"/>
      <c r="G133" s="12"/>
      <c r="H133" s="12"/>
      <c r="I133" s="12"/>
      <c r="J133" s="12"/>
      <c r="K133" s="12"/>
    </row>
    <row r="134" spans="1:11" s="20" customFormat="1" x14ac:dyDescent="0.25">
      <c r="A134" s="18"/>
      <c r="B134" s="19"/>
      <c r="E134" s="12"/>
      <c r="F134" s="12"/>
      <c r="G134" s="12"/>
      <c r="H134" s="12"/>
      <c r="I134" s="12"/>
      <c r="J134" s="12"/>
      <c r="K134" s="12"/>
    </row>
    <row r="135" spans="1:11" s="20" customFormat="1" x14ac:dyDescent="0.25">
      <c r="A135" s="18"/>
      <c r="B135" s="19"/>
      <c r="E135" s="12"/>
      <c r="F135" s="12"/>
      <c r="G135" s="12"/>
      <c r="H135" s="12"/>
      <c r="I135" s="12"/>
      <c r="J135" s="12"/>
      <c r="K135" s="12"/>
    </row>
    <row r="136" spans="1:11" s="20" customFormat="1" x14ac:dyDescent="0.25">
      <c r="A136" s="18"/>
      <c r="B136" s="19"/>
      <c r="E136" s="12"/>
      <c r="F136" s="12"/>
      <c r="G136" s="12"/>
      <c r="H136" s="12"/>
      <c r="I136" s="12"/>
      <c r="J136" s="12"/>
      <c r="K136" s="12"/>
    </row>
    <row r="137" spans="1:11" s="20" customFormat="1" x14ac:dyDescent="0.25">
      <c r="A137" s="18"/>
      <c r="B137" s="19"/>
      <c r="E137" s="12"/>
      <c r="F137" s="12"/>
      <c r="G137" s="12"/>
      <c r="H137" s="12"/>
      <c r="I137" s="12"/>
      <c r="J137" s="12"/>
      <c r="K137" s="12"/>
    </row>
    <row r="138" spans="1:11" s="20" customFormat="1" x14ac:dyDescent="0.25">
      <c r="A138" s="18"/>
      <c r="B138" s="19"/>
      <c r="E138" s="12"/>
      <c r="F138" s="12"/>
      <c r="G138" s="12"/>
      <c r="H138" s="12"/>
      <c r="I138" s="12"/>
      <c r="J138" s="12"/>
      <c r="K138" s="12"/>
    </row>
    <row r="139" spans="1:11" s="20" customFormat="1" x14ac:dyDescent="0.25">
      <c r="A139" s="18"/>
      <c r="B139" s="19"/>
      <c r="E139" s="12"/>
      <c r="F139" s="12"/>
      <c r="G139" s="12"/>
      <c r="H139" s="12"/>
      <c r="I139" s="12"/>
      <c r="J139" s="12"/>
      <c r="K139" s="12"/>
    </row>
    <row r="140" spans="1:11" s="20" customFormat="1" x14ac:dyDescent="0.25">
      <c r="A140" s="18"/>
      <c r="B140" s="19"/>
      <c r="E140" s="12"/>
      <c r="F140" s="12"/>
      <c r="G140" s="12"/>
      <c r="H140" s="12"/>
      <c r="I140" s="12"/>
      <c r="J140" s="12"/>
      <c r="K140" s="12"/>
    </row>
    <row r="141" spans="1:11" s="20" customFormat="1" x14ac:dyDescent="0.25">
      <c r="A141" s="18"/>
      <c r="B141" s="19"/>
      <c r="E141" s="12"/>
      <c r="F141" s="12"/>
      <c r="G141" s="12"/>
      <c r="H141" s="12"/>
      <c r="I141" s="12"/>
      <c r="J141" s="12"/>
      <c r="K141" s="12"/>
    </row>
    <row r="142" spans="1:11" s="20" customFormat="1" x14ac:dyDescent="0.25">
      <c r="A142" s="18"/>
      <c r="B142" s="19"/>
      <c r="E142" s="12"/>
      <c r="F142" s="12"/>
      <c r="G142" s="12"/>
      <c r="H142" s="12"/>
      <c r="I142" s="12"/>
      <c r="J142" s="12"/>
      <c r="K142" s="12"/>
    </row>
    <row r="143" spans="1:11" s="20" customFormat="1" x14ac:dyDescent="0.25">
      <c r="A143" s="18"/>
      <c r="B143" s="19"/>
      <c r="E143" s="12"/>
      <c r="F143" s="12"/>
      <c r="G143" s="12"/>
      <c r="H143" s="12"/>
      <c r="I143" s="12"/>
      <c r="J143" s="12"/>
      <c r="K143" s="12"/>
    </row>
    <row r="144" spans="1:11" s="20" customFormat="1" x14ac:dyDescent="0.25">
      <c r="A144" s="18"/>
      <c r="B144" s="19"/>
      <c r="E144" s="12"/>
      <c r="F144" s="12"/>
      <c r="G144" s="12"/>
      <c r="H144" s="12"/>
      <c r="I144" s="12"/>
      <c r="J144" s="12"/>
      <c r="K144" s="12"/>
    </row>
    <row r="145" spans="1:11" s="20" customFormat="1" x14ac:dyDescent="0.25">
      <c r="A145" s="18"/>
      <c r="B145" s="19"/>
      <c r="E145" s="12"/>
      <c r="F145" s="12"/>
      <c r="G145" s="12"/>
      <c r="H145" s="12"/>
      <c r="I145" s="12"/>
      <c r="J145" s="12"/>
      <c r="K145" s="12"/>
    </row>
    <row r="146" spans="1:11" s="20" customFormat="1" x14ac:dyDescent="0.25">
      <c r="A146" s="18"/>
      <c r="B146" s="19"/>
      <c r="E146" s="12"/>
      <c r="F146" s="12"/>
      <c r="G146" s="12"/>
      <c r="H146" s="12"/>
      <c r="I146" s="12"/>
      <c r="J146" s="12"/>
      <c r="K146" s="12"/>
    </row>
    <row r="147" spans="1:11" s="20" customFormat="1" x14ac:dyDescent="0.25">
      <c r="A147" s="18"/>
      <c r="B147" s="19"/>
      <c r="E147" s="12"/>
      <c r="F147" s="12"/>
      <c r="G147" s="12"/>
      <c r="H147" s="12"/>
      <c r="I147" s="12"/>
      <c r="J147" s="12"/>
      <c r="K147" s="12"/>
    </row>
    <row r="148" spans="1:11" s="20" customFormat="1" x14ac:dyDescent="0.25">
      <c r="A148" s="18"/>
      <c r="B148" s="19"/>
      <c r="E148" s="12"/>
      <c r="F148" s="12"/>
      <c r="G148" s="12"/>
      <c r="H148" s="12"/>
      <c r="I148" s="12"/>
      <c r="J148" s="12"/>
      <c r="K148" s="12"/>
    </row>
    <row r="149" spans="1:11" s="20" customFormat="1" x14ac:dyDescent="0.25">
      <c r="A149" s="18"/>
      <c r="B149" s="19"/>
      <c r="E149" s="12"/>
      <c r="F149" s="12"/>
      <c r="G149" s="12"/>
      <c r="H149" s="12"/>
      <c r="I149" s="12"/>
      <c r="J149" s="12"/>
      <c r="K149" s="12"/>
    </row>
    <row r="150" spans="1:11" s="20" customFormat="1" x14ac:dyDescent="0.25">
      <c r="A150" s="18"/>
      <c r="B150" s="19"/>
      <c r="E150" s="12"/>
      <c r="F150" s="12"/>
      <c r="G150" s="12"/>
      <c r="H150" s="12"/>
      <c r="I150" s="12"/>
      <c r="J150" s="12"/>
      <c r="K150" s="12"/>
    </row>
  </sheetData>
  <mergeCells count="2">
    <mergeCell ref="B8:D8"/>
    <mergeCell ref="B9:D9"/>
  </mergeCells>
  <pageMargins left="0.51181102362204722" right="0.51181102362204722" top="0.78740157480314965" bottom="0.78740157480314965" header="0.31496062992125984" footer="0.31496062992125984"/>
  <pageSetup paperSize="9" scale="82" fitToHeight="3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1265" r:id="rId4">
          <objectPr defaultSize="0" autoPict="0" r:id="rId5">
            <anchor moveWithCells="1" sizeWithCells="1">
              <from>
                <xdr:col>1</xdr:col>
                <xdr:colOff>3990975</xdr:colOff>
                <xdr:row>1</xdr:row>
                <xdr:rowOff>19050</xdr:rowOff>
              </from>
              <to>
                <xdr:col>1</xdr:col>
                <xdr:colOff>5124450</xdr:colOff>
                <xdr:row>5</xdr:row>
                <xdr:rowOff>142875</xdr:rowOff>
              </to>
            </anchor>
          </objectPr>
        </oleObject>
      </mc:Choice>
      <mc:Fallback>
        <oleObject progId="Word.Picture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planilha abril 2022</vt:lpstr>
      <vt:lpstr>BDI</vt:lpstr>
      <vt:lpstr>Curva ABC</vt:lpstr>
      <vt:lpstr>Cronograma</vt:lpstr>
      <vt:lpstr>BDI!Area_de_impressao</vt:lpstr>
      <vt:lpstr>Cronograma!Area_de_impressao</vt:lpstr>
      <vt:lpstr>'Curva ABC'!Area_de_impressao</vt:lpstr>
      <vt:lpstr>'planilha abril 2022'!Area_de_impressao</vt:lpstr>
      <vt:lpstr>Cronograma!Titulos_de_impressao</vt:lpstr>
      <vt:lpstr>'Curva ABC'!Titulos_de_impressao</vt:lpstr>
      <vt:lpstr>'planilha abril 2022'!Titulos_de_impressao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</dc:creator>
  <cp:lastModifiedBy>Benedito da Costa Veloso Filho</cp:lastModifiedBy>
  <cp:lastPrinted>2022-04-13T20:17:15Z</cp:lastPrinted>
  <dcterms:created xsi:type="dcterms:W3CDTF">2020-07-28T22:35:59Z</dcterms:created>
  <dcterms:modified xsi:type="dcterms:W3CDTF">2022-06-09T17:36:04Z</dcterms:modified>
</cp:coreProperties>
</file>